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48" windowWidth="16260" windowHeight="5832"/>
  </bookViews>
  <sheets>
    <sheet name="Girls" sheetId="1" r:id="rId1"/>
  </sheets>
  <externalReferences>
    <externalReference r:id="rId2"/>
  </externalReferences>
  <definedNames>
    <definedName name="Categories">[1]tables!$P$2:$P$16</definedName>
    <definedName name="Clubs">[1]tables!$W$2:$W$350</definedName>
    <definedName name="Organizers">[1]tables!$Z$2:$Z$31</definedName>
    <definedName name="_xlnm.Print_Titles" localSheetId="0">Girls!$1:$2</definedName>
    <definedName name="Referees">[1]tables!$AA$2:$AA$350</definedName>
    <definedName name="Tours">[1]tables!$V$2:$V$6</definedName>
  </definedNames>
  <calcPr calcId="144525" iterate="1"/>
</workbook>
</file>

<file path=xl/calcChain.xml><?xml version="1.0" encoding="utf-8"?>
<calcChain xmlns="http://schemas.openxmlformats.org/spreadsheetml/2006/main">
  <c r="V85" i="1" l="1"/>
  <c r="O85" i="1"/>
  <c r="S85" i="1" s="1"/>
  <c r="L85" i="1"/>
  <c r="P85" i="1" s="1"/>
  <c r="T85" i="1" s="1"/>
  <c r="K85" i="1"/>
  <c r="J85" i="1"/>
  <c r="N85" i="1" s="1"/>
  <c r="R85" i="1" s="1"/>
  <c r="I85" i="1"/>
  <c r="W85" i="1" s="1"/>
  <c r="X85" i="1" s="1"/>
  <c r="V84" i="1"/>
  <c r="L84" i="1"/>
  <c r="P84" i="1" s="1"/>
  <c r="T84" i="1" s="1"/>
  <c r="K84" i="1"/>
  <c r="O84" i="1" s="1"/>
  <c r="S84" i="1" s="1"/>
  <c r="J84" i="1"/>
  <c r="N84" i="1" s="1"/>
  <c r="R84" i="1" s="1"/>
  <c r="I84" i="1"/>
  <c r="W84" i="1" s="1"/>
  <c r="X84" i="1" s="1"/>
  <c r="V83" i="1"/>
  <c r="O83" i="1"/>
  <c r="S83" i="1" s="1"/>
  <c r="L83" i="1"/>
  <c r="P83" i="1" s="1"/>
  <c r="T83" i="1" s="1"/>
  <c r="K83" i="1"/>
  <c r="J83" i="1"/>
  <c r="N83" i="1" s="1"/>
  <c r="R83" i="1" s="1"/>
  <c r="I83" i="1"/>
  <c r="W83" i="1" s="1"/>
  <c r="X83" i="1" s="1"/>
  <c r="V82" i="1"/>
  <c r="L82" i="1"/>
  <c r="P82" i="1" s="1"/>
  <c r="T82" i="1" s="1"/>
  <c r="K82" i="1"/>
  <c r="O82" i="1" s="1"/>
  <c r="S82" i="1" s="1"/>
  <c r="J82" i="1"/>
  <c r="N82" i="1" s="1"/>
  <c r="R82" i="1" s="1"/>
  <c r="I82" i="1"/>
  <c r="W82" i="1" s="1"/>
  <c r="X82" i="1" s="1"/>
  <c r="V78" i="1"/>
  <c r="R78" i="1"/>
  <c r="N78" i="1"/>
  <c r="L78" i="1"/>
  <c r="P78" i="1" s="1"/>
  <c r="T78" i="1" s="1"/>
  <c r="K78" i="1"/>
  <c r="O78" i="1" s="1"/>
  <c r="S78" i="1" s="1"/>
  <c r="J78" i="1"/>
  <c r="I78" i="1"/>
  <c r="W78" i="1" s="1"/>
  <c r="X78" i="1" s="1"/>
  <c r="V77" i="1"/>
  <c r="R77" i="1"/>
  <c r="N77" i="1"/>
  <c r="L77" i="1"/>
  <c r="P77" i="1" s="1"/>
  <c r="T77" i="1" s="1"/>
  <c r="K77" i="1"/>
  <c r="O77" i="1" s="1"/>
  <c r="S77" i="1" s="1"/>
  <c r="J77" i="1"/>
  <c r="I77" i="1"/>
  <c r="W77" i="1" s="1"/>
  <c r="X77" i="1" s="1"/>
  <c r="V76" i="1"/>
  <c r="R76" i="1"/>
  <c r="N76" i="1"/>
  <c r="L76" i="1"/>
  <c r="P76" i="1" s="1"/>
  <c r="T76" i="1" s="1"/>
  <c r="K76" i="1"/>
  <c r="O76" i="1" s="1"/>
  <c r="S76" i="1" s="1"/>
  <c r="J76" i="1"/>
  <c r="I76" i="1"/>
  <c r="W76" i="1" s="1"/>
  <c r="X76" i="1" s="1"/>
  <c r="V75" i="1"/>
  <c r="N75" i="1"/>
  <c r="R75" i="1" s="1"/>
  <c r="L75" i="1"/>
  <c r="P75" i="1" s="1"/>
  <c r="T75" i="1" s="1"/>
  <c r="K75" i="1"/>
  <c r="O75" i="1" s="1"/>
  <c r="S75" i="1" s="1"/>
  <c r="J75" i="1"/>
  <c r="I75" i="1"/>
  <c r="W75" i="1" s="1"/>
  <c r="X75" i="1" s="1"/>
  <c r="V71" i="1"/>
  <c r="L71" i="1"/>
  <c r="P71" i="1" s="1"/>
  <c r="T71" i="1" s="1"/>
  <c r="K71" i="1"/>
  <c r="O71" i="1" s="1"/>
  <c r="S71" i="1" s="1"/>
  <c r="J71" i="1"/>
  <c r="N71" i="1" s="1"/>
  <c r="R71" i="1" s="1"/>
  <c r="I71" i="1"/>
  <c r="W71" i="1" s="1"/>
  <c r="X71" i="1" s="1"/>
  <c r="V70" i="1"/>
  <c r="S70" i="1"/>
  <c r="O70" i="1"/>
  <c r="L70" i="1"/>
  <c r="P70" i="1" s="1"/>
  <c r="T70" i="1" s="1"/>
  <c r="K70" i="1"/>
  <c r="J70" i="1"/>
  <c r="N70" i="1" s="1"/>
  <c r="R70" i="1" s="1"/>
  <c r="I70" i="1"/>
  <c r="W70" i="1" s="1"/>
  <c r="X70" i="1" s="1"/>
  <c r="V69" i="1"/>
  <c r="L69" i="1"/>
  <c r="P69" i="1" s="1"/>
  <c r="T69" i="1" s="1"/>
  <c r="K69" i="1"/>
  <c r="O69" i="1" s="1"/>
  <c r="S69" i="1" s="1"/>
  <c r="J69" i="1"/>
  <c r="N69" i="1" s="1"/>
  <c r="R69" i="1" s="1"/>
  <c r="I69" i="1"/>
  <c r="W69" i="1" s="1"/>
  <c r="X69" i="1" s="1"/>
  <c r="V68" i="1"/>
  <c r="N68" i="1"/>
  <c r="R68" i="1" s="1"/>
  <c r="L68" i="1"/>
  <c r="P68" i="1" s="1"/>
  <c r="T68" i="1" s="1"/>
  <c r="K68" i="1"/>
  <c r="O68" i="1" s="1"/>
  <c r="S68" i="1" s="1"/>
  <c r="J68" i="1"/>
  <c r="I68" i="1"/>
  <c r="W68" i="1" s="1"/>
  <c r="X68" i="1" s="1"/>
  <c r="V64" i="1"/>
  <c r="L64" i="1"/>
  <c r="P64" i="1" s="1"/>
  <c r="T64" i="1" s="1"/>
  <c r="K64" i="1"/>
  <c r="O64" i="1" s="1"/>
  <c r="S64" i="1" s="1"/>
  <c r="J64" i="1"/>
  <c r="N64" i="1" s="1"/>
  <c r="R64" i="1" s="1"/>
  <c r="I64" i="1"/>
  <c r="W64" i="1" s="1"/>
  <c r="X64" i="1" s="1"/>
  <c r="V63" i="1"/>
  <c r="O63" i="1"/>
  <c r="S63" i="1" s="1"/>
  <c r="L63" i="1"/>
  <c r="P63" i="1" s="1"/>
  <c r="T63" i="1" s="1"/>
  <c r="K63" i="1"/>
  <c r="J63" i="1"/>
  <c r="N63" i="1" s="1"/>
  <c r="R63" i="1" s="1"/>
  <c r="I63" i="1"/>
  <c r="W63" i="1" s="1"/>
  <c r="X63" i="1" s="1"/>
  <c r="V62" i="1"/>
  <c r="L62" i="1"/>
  <c r="P62" i="1" s="1"/>
  <c r="T62" i="1" s="1"/>
  <c r="K62" i="1"/>
  <c r="O62" i="1" s="1"/>
  <c r="S62" i="1" s="1"/>
  <c r="J62" i="1"/>
  <c r="N62" i="1" s="1"/>
  <c r="R62" i="1" s="1"/>
  <c r="I62" i="1"/>
  <c r="W62" i="1" s="1"/>
  <c r="X62" i="1" s="1"/>
  <c r="V61" i="1"/>
  <c r="O61" i="1"/>
  <c r="S61" i="1" s="1"/>
  <c r="L61" i="1"/>
  <c r="P61" i="1" s="1"/>
  <c r="T61" i="1" s="1"/>
  <c r="K61" i="1"/>
  <c r="J61" i="1"/>
  <c r="N61" i="1" s="1"/>
  <c r="R61" i="1" s="1"/>
  <c r="I61" i="1"/>
  <c r="W61" i="1" s="1"/>
  <c r="X61" i="1" s="1"/>
  <c r="V57" i="1"/>
  <c r="L57" i="1"/>
  <c r="P57" i="1" s="1"/>
  <c r="T57" i="1" s="1"/>
  <c r="K57" i="1"/>
  <c r="O57" i="1" s="1"/>
  <c r="S57" i="1" s="1"/>
  <c r="J57" i="1"/>
  <c r="N57" i="1" s="1"/>
  <c r="R57" i="1" s="1"/>
  <c r="I57" i="1"/>
  <c r="V56" i="1"/>
  <c r="L56" i="1"/>
  <c r="P56" i="1" s="1"/>
  <c r="T56" i="1" s="1"/>
  <c r="K56" i="1"/>
  <c r="O56" i="1" s="1"/>
  <c r="S56" i="1" s="1"/>
  <c r="J56" i="1"/>
  <c r="N56" i="1" s="1"/>
  <c r="R56" i="1" s="1"/>
  <c r="I56" i="1"/>
  <c r="V55" i="1"/>
  <c r="L55" i="1"/>
  <c r="P55" i="1" s="1"/>
  <c r="T55" i="1" s="1"/>
  <c r="K55" i="1"/>
  <c r="O55" i="1" s="1"/>
  <c r="S55" i="1" s="1"/>
  <c r="J55" i="1"/>
  <c r="N55" i="1" s="1"/>
  <c r="R55" i="1" s="1"/>
  <c r="I55" i="1"/>
  <c r="V54" i="1"/>
  <c r="L54" i="1"/>
  <c r="P54" i="1" s="1"/>
  <c r="T54" i="1" s="1"/>
  <c r="K54" i="1"/>
  <c r="O54" i="1" s="1"/>
  <c r="S54" i="1" s="1"/>
  <c r="J54" i="1"/>
  <c r="N54" i="1" s="1"/>
  <c r="R54" i="1" s="1"/>
  <c r="I54" i="1"/>
  <c r="D54" i="1"/>
  <c r="B54" i="1"/>
  <c r="A54" i="1"/>
  <c r="A55" i="1" s="1"/>
  <c r="V50" i="1"/>
  <c r="L50" i="1"/>
  <c r="P50" i="1" s="1"/>
  <c r="T50" i="1" s="1"/>
  <c r="K50" i="1"/>
  <c r="O50" i="1" s="1"/>
  <c r="S50" i="1" s="1"/>
  <c r="J50" i="1"/>
  <c r="N50" i="1" s="1"/>
  <c r="R50" i="1" s="1"/>
  <c r="I50" i="1"/>
  <c r="M50" i="1" s="1"/>
  <c r="Q50" i="1" s="1"/>
  <c r="V49" i="1"/>
  <c r="L49" i="1"/>
  <c r="P49" i="1" s="1"/>
  <c r="T49" i="1" s="1"/>
  <c r="K49" i="1"/>
  <c r="O49" i="1" s="1"/>
  <c r="S49" i="1" s="1"/>
  <c r="J49" i="1"/>
  <c r="W49" i="1" s="1"/>
  <c r="X49" i="1" s="1"/>
  <c r="I49" i="1"/>
  <c r="M49" i="1" s="1"/>
  <c r="Q49" i="1" s="1"/>
  <c r="V48" i="1"/>
  <c r="L48" i="1"/>
  <c r="P48" i="1" s="1"/>
  <c r="T48" i="1" s="1"/>
  <c r="K48" i="1"/>
  <c r="O48" i="1" s="1"/>
  <c r="S48" i="1" s="1"/>
  <c r="J48" i="1"/>
  <c r="N48" i="1" s="1"/>
  <c r="R48" i="1" s="1"/>
  <c r="I48" i="1"/>
  <c r="M48" i="1" s="1"/>
  <c r="Q48" i="1" s="1"/>
  <c r="V47" i="1"/>
  <c r="L47" i="1"/>
  <c r="P47" i="1" s="1"/>
  <c r="T47" i="1" s="1"/>
  <c r="K47" i="1"/>
  <c r="O47" i="1" s="1"/>
  <c r="S47" i="1" s="1"/>
  <c r="J47" i="1"/>
  <c r="W47" i="1" s="1"/>
  <c r="X47" i="1" s="1"/>
  <c r="I47" i="1"/>
  <c r="M47" i="1" s="1"/>
  <c r="Q47" i="1" s="1"/>
  <c r="H46" i="1"/>
  <c r="G46" i="1"/>
  <c r="F46" i="1"/>
  <c r="E46" i="1"/>
  <c r="L43" i="1"/>
  <c r="P43" i="1" s="1"/>
  <c r="T43" i="1" s="1"/>
  <c r="K43" i="1"/>
  <c r="O43" i="1" s="1"/>
  <c r="S43" i="1" s="1"/>
  <c r="J43" i="1"/>
  <c r="N43" i="1" s="1"/>
  <c r="R43" i="1" s="1"/>
  <c r="I43" i="1"/>
  <c r="W43" i="1" s="1"/>
  <c r="X43" i="1" s="1"/>
  <c r="V42" i="1"/>
  <c r="L42" i="1"/>
  <c r="P42" i="1" s="1"/>
  <c r="T42" i="1" s="1"/>
  <c r="K42" i="1"/>
  <c r="O42" i="1" s="1"/>
  <c r="S42" i="1" s="1"/>
  <c r="J42" i="1"/>
  <c r="N42" i="1" s="1"/>
  <c r="R42" i="1" s="1"/>
  <c r="I42" i="1"/>
  <c r="M42" i="1" s="1"/>
  <c r="Q42" i="1" s="1"/>
  <c r="V41" i="1"/>
  <c r="L41" i="1"/>
  <c r="P41" i="1" s="1"/>
  <c r="T41" i="1" s="1"/>
  <c r="K41" i="1"/>
  <c r="O41" i="1" s="1"/>
  <c r="S41" i="1" s="1"/>
  <c r="J41" i="1"/>
  <c r="W41" i="1" s="1"/>
  <c r="X41" i="1" s="1"/>
  <c r="I41" i="1"/>
  <c r="M41" i="1" s="1"/>
  <c r="Q41" i="1" s="1"/>
  <c r="V40" i="1"/>
  <c r="L40" i="1"/>
  <c r="P40" i="1" s="1"/>
  <c r="T40" i="1" s="1"/>
  <c r="K40" i="1"/>
  <c r="O40" i="1" s="1"/>
  <c r="S40" i="1" s="1"/>
  <c r="J40" i="1"/>
  <c r="N40" i="1" s="1"/>
  <c r="R40" i="1" s="1"/>
  <c r="I40" i="1"/>
  <c r="M40" i="1" s="1"/>
  <c r="Q40" i="1" s="1"/>
  <c r="H39" i="1"/>
  <c r="G39" i="1"/>
  <c r="F39" i="1"/>
  <c r="E39" i="1"/>
  <c r="V36" i="1"/>
  <c r="L36" i="1"/>
  <c r="P36" i="1" s="1"/>
  <c r="T36" i="1" s="1"/>
  <c r="K36" i="1"/>
  <c r="O36" i="1" s="1"/>
  <c r="S36" i="1" s="1"/>
  <c r="J36" i="1"/>
  <c r="N36" i="1" s="1"/>
  <c r="R36" i="1" s="1"/>
  <c r="I36" i="1"/>
  <c r="W36" i="1" s="1"/>
  <c r="X36" i="1" s="1"/>
  <c r="L35" i="1"/>
  <c r="P35" i="1" s="1"/>
  <c r="T35" i="1" s="1"/>
  <c r="K35" i="1"/>
  <c r="O35" i="1" s="1"/>
  <c r="S35" i="1" s="1"/>
  <c r="J35" i="1"/>
  <c r="N35" i="1" s="1"/>
  <c r="R35" i="1" s="1"/>
  <c r="I35" i="1"/>
  <c r="V34" i="1"/>
  <c r="L34" i="1"/>
  <c r="P34" i="1" s="1"/>
  <c r="T34" i="1" s="1"/>
  <c r="K34" i="1"/>
  <c r="O34" i="1" s="1"/>
  <c r="S34" i="1" s="1"/>
  <c r="J34" i="1"/>
  <c r="N34" i="1" s="1"/>
  <c r="R34" i="1" s="1"/>
  <c r="I34" i="1"/>
  <c r="L33" i="1"/>
  <c r="P33" i="1" s="1"/>
  <c r="T33" i="1" s="1"/>
  <c r="K33" i="1"/>
  <c r="O33" i="1" s="1"/>
  <c r="S33" i="1" s="1"/>
  <c r="J33" i="1"/>
  <c r="N33" i="1" s="1"/>
  <c r="R33" i="1" s="1"/>
  <c r="I33" i="1"/>
  <c r="W33" i="1" s="1"/>
  <c r="X33" i="1" s="1"/>
  <c r="H32" i="1"/>
  <c r="G32" i="1"/>
  <c r="F32" i="1"/>
  <c r="E32" i="1"/>
  <c r="V29" i="1"/>
  <c r="L29" i="1"/>
  <c r="P29" i="1" s="1"/>
  <c r="T29" i="1" s="1"/>
  <c r="K29" i="1"/>
  <c r="O29" i="1" s="1"/>
  <c r="S29" i="1" s="1"/>
  <c r="J29" i="1"/>
  <c r="N29" i="1" s="1"/>
  <c r="R29" i="1" s="1"/>
  <c r="I29" i="1"/>
  <c r="W29" i="1" s="1"/>
  <c r="X29" i="1" s="1"/>
  <c r="V28" i="1"/>
  <c r="L28" i="1"/>
  <c r="P28" i="1" s="1"/>
  <c r="T28" i="1" s="1"/>
  <c r="K28" i="1"/>
  <c r="O28" i="1" s="1"/>
  <c r="S28" i="1" s="1"/>
  <c r="J28" i="1"/>
  <c r="N28" i="1" s="1"/>
  <c r="R28" i="1" s="1"/>
  <c r="I28" i="1"/>
  <c r="W28" i="1" s="1"/>
  <c r="X28" i="1" s="1"/>
  <c r="V27" i="1"/>
  <c r="L27" i="1"/>
  <c r="P27" i="1" s="1"/>
  <c r="T27" i="1" s="1"/>
  <c r="K27" i="1"/>
  <c r="O27" i="1" s="1"/>
  <c r="S27" i="1" s="1"/>
  <c r="J27" i="1"/>
  <c r="N27" i="1" s="1"/>
  <c r="R27" i="1" s="1"/>
  <c r="I27" i="1"/>
  <c r="W27" i="1" s="1"/>
  <c r="X27" i="1" s="1"/>
  <c r="V26" i="1"/>
  <c r="L26" i="1"/>
  <c r="P26" i="1" s="1"/>
  <c r="T26" i="1" s="1"/>
  <c r="K26" i="1"/>
  <c r="O26" i="1" s="1"/>
  <c r="S26" i="1" s="1"/>
  <c r="J26" i="1"/>
  <c r="N26" i="1" s="1"/>
  <c r="R26" i="1" s="1"/>
  <c r="I26" i="1"/>
  <c r="W26" i="1" s="1"/>
  <c r="X26" i="1" s="1"/>
  <c r="H25" i="1"/>
  <c r="G25" i="1"/>
  <c r="F25" i="1"/>
  <c r="E25" i="1"/>
  <c r="L22" i="1"/>
  <c r="P22" i="1" s="1"/>
  <c r="T22" i="1" s="1"/>
  <c r="K22" i="1"/>
  <c r="O22" i="1" s="1"/>
  <c r="S22" i="1" s="1"/>
  <c r="J22" i="1"/>
  <c r="N22" i="1" s="1"/>
  <c r="R22" i="1" s="1"/>
  <c r="I22" i="1"/>
  <c r="O21" i="1"/>
  <c r="S21" i="1" s="1"/>
  <c r="L21" i="1"/>
  <c r="P21" i="1" s="1"/>
  <c r="T21" i="1" s="1"/>
  <c r="K21" i="1"/>
  <c r="J21" i="1"/>
  <c r="N21" i="1" s="1"/>
  <c r="R21" i="1" s="1"/>
  <c r="I21" i="1"/>
  <c r="W21" i="1" s="1"/>
  <c r="X21" i="1" s="1"/>
  <c r="N20" i="1"/>
  <c r="R20" i="1" s="1"/>
  <c r="L20" i="1"/>
  <c r="P20" i="1" s="1"/>
  <c r="T20" i="1" s="1"/>
  <c r="K20" i="1"/>
  <c r="O20" i="1" s="1"/>
  <c r="S20" i="1" s="1"/>
  <c r="J20" i="1"/>
  <c r="I20" i="1"/>
  <c r="W20" i="1" s="1"/>
  <c r="X20" i="1" s="1"/>
  <c r="V19" i="1"/>
  <c r="L19" i="1"/>
  <c r="P19" i="1" s="1"/>
  <c r="T19" i="1" s="1"/>
  <c r="K19" i="1"/>
  <c r="O19" i="1" s="1"/>
  <c r="S19" i="1" s="1"/>
  <c r="J19" i="1"/>
  <c r="N19" i="1" s="1"/>
  <c r="R19" i="1" s="1"/>
  <c r="I19" i="1"/>
  <c r="M19" i="1" s="1"/>
  <c r="Q19" i="1" s="1"/>
  <c r="G18" i="1"/>
  <c r="F18" i="1"/>
  <c r="E18" i="1"/>
  <c r="BZ15" i="1"/>
  <c r="CA15" i="1" s="1"/>
  <c r="CB15" i="1" s="1"/>
  <c r="CC15" i="1" s="1"/>
  <c r="CD15" i="1" s="1"/>
  <c r="CE15" i="1" s="1"/>
  <c r="CF15" i="1" s="1"/>
  <c r="CG15" i="1" s="1"/>
  <c r="CH15" i="1" s="1"/>
  <c r="CI15" i="1" s="1"/>
  <c r="CJ15" i="1" s="1"/>
  <c r="CK15" i="1" s="1"/>
  <c r="L15" i="1" s="1"/>
  <c r="P15" i="1" s="1"/>
  <c r="T15" i="1" s="1"/>
  <c r="BX15" i="1"/>
  <c r="BY15" i="1" s="1"/>
  <c r="BW15" i="1"/>
  <c r="BG15" i="1"/>
  <c r="BH15" i="1" s="1"/>
  <c r="BI15" i="1" s="1"/>
  <c r="BJ15" i="1" s="1"/>
  <c r="BK15" i="1" s="1"/>
  <c r="BL15" i="1" s="1"/>
  <c r="BM15" i="1" s="1"/>
  <c r="BN15" i="1" s="1"/>
  <c r="BO15" i="1" s="1"/>
  <c r="BP15" i="1" s="1"/>
  <c r="BQ15" i="1" s="1"/>
  <c r="BR15" i="1" s="1"/>
  <c r="BS15" i="1" s="1"/>
  <c r="BT15" i="1" s="1"/>
  <c r="BU15" i="1" s="1"/>
  <c r="K15" i="1" s="1"/>
  <c r="O15" i="1" s="1"/>
  <c r="S15" i="1" s="1"/>
  <c r="AT15" i="1"/>
  <c r="AU15" i="1" s="1"/>
  <c r="AV15" i="1" s="1"/>
  <c r="AW15" i="1" s="1"/>
  <c r="AX15" i="1" s="1"/>
  <c r="AY15" i="1" s="1"/>
  <c r="AZ15" i="1" s="1"/>
  <c r="BA15" i="1" s="1"/>
  <c r="BB15" i="1" s="1"/>
  <c r="BC15" i="1" s="1"/>
  <c r="BD15" i="1" s="1"/>
  <c r="BE15" i="1" s="1"/>
  <c r="J15" i="1" s="1"/>
  <c r="N15" i="1" s="1"/>
  <c r="R15" i="1" s="1"/>
  <c r="AR15" i="1"/>
  <c r="AS15" i="1" s="1"/>
  <c r="AQ15" i="1"/>
  <c r="AA15" i="1"/>
  <c r="AB15" i="1" s="1"/>
  <c r="AC15" i="1" s="1"/>
  <c r="AD15" i="1" s="1"/>
  <c r="AE15" i="1" s="1"/>
  <c r="AF15" i="1" s="1"/>
  <c r="AG15" i="1" s="1"/>
  <c r="AH15" i="1" s="1"/>
  <c r="AI15" i="1" s="1"/>
  <c r="AJ15" i="1" s="1"/>
  <c r="AK15" i="1" s="1"/>
  <c r="AL15" i="1" s="1"/>
  <c r="AM15" i="1" s="1"/>
  <c r="AN15" i="1" s="1"/>
  <c r="AO15" i="1" s="1"/>
  <c r="I15" i="1" s="1"/>
  <c r="Z15" i="1"/>
  <c r="BZ14" i="1"/>
  <c r="CA14" i="1" s="1"/>
  <c r="CB14" i="1" s="1"/>
  <c r="CC14" i="1" s="1"/>
  <c r="CD14" i="1" s="1"/>
  <c r="CE14" i="1" s="1"/>
  <c r="CF14" i="1" s="1"/>
  <c r="CG14" i="1" s="1"/>
  <c r="CH14" i="1" s="1"/>
  <c r="CI14" i="1" s="1"/>
  <c r="CJ14" i="1" s="1"/>
  <c r="CK14" i="1" s="1"/>
  <c r="L14" i="1" s="1"/>
  <c r="P14" i="1" s="1"/>
  <c r="T14" i="1" s="1"/>
  <c r="BX14" i="1"/>
  <c r="BY14" i="1" s="1"/>
  <c r="BW14" i="1"/>
  <c r="BG14" i="1"/>
  <c r="BH14" i="1" s="1"/>
  <c r="BI14" i="1" s="1"/>
  <c r="BJ14" i="1" s="1"/>
  <c r="BK14" i="1" s="1"/>
  <c r="BL14" i="1" s="1"/>
  <c r="BM14" i="1" s="1"/>
  <c r="BN14" i="1" s="1"/>
  <c r="BO14" i="1" s="1"/>
  <c r="BP14" i="1" s="1"/>
  <c r="BQ14" i="1" s="1"/>
  <c r="BR14" i="1" s="1"/>
  <c r="BS14" i="1" s="1"/>
  <c r="BT14" i="1" s="1"/>
  <c r="BU14" i="1" s="1"/>
  <c r="K14" i="1" s="1"/>
  <c r="O14" i="1" s="1"/>
  <c r="S14" i="1" s="1"/>
  <c r="AT14" i="1"/>
  <c r="AU14" i="1" s="1"/>
  <c r="AV14" i="1" s="1"/>
  <c r="AW14" i="1" s="1"/>
  <c r="AX14" i="1" s="1"/>
  <c r="AY14" i="1" s="1"/>
  <c r="AZ14" i="1" s="1"/>
  <c r="BA14" i="1" s="1"/>
  <c r="BB14" i="1" s="1"/>
  <c r="BC14" i="1" s="1"/>
  <c r="BD14" i="1" s="1"/>
  <c r="BE14" i="1" s="1"/>
  <c r="J14" i="1" s="1"/>
  <c r="N14" i="1" s="1"/>
  <c r="R14" i="1" s="1"/>
  <c r="AR14" i="1"/>
  <c r="AS14" i="1" s="1"/>
  <c r="AQ14" i="1"/>
  <c r="AA14" i="1"/>
  <c r="AB14" i="1" s="1"/>
  <c r="AC14" i="1" s="1"/>
  <c r="AD14" i="1" s="1"/>
  <c r="AE14" i="1" s="1"/>
  <c r="AF14" i="1" s="1"/>
  <c r="AG14" i="1" s="1"/>
  <c r="AH14" i="1" s="1"/>
  <c r="AI14" i="1" s="1"/>
  <c r="AJ14" i="1" s="1"/>
  <c r="AK14" i="1" s="1"/>
  <c r="AL14" i="1" s="1"/>
  <c r="AM14" i="1" s="1"/>
  <c r="AN14" i="1" s="1"/>
  <c r="AO14" i="1" s="1"/>
  <c r="I14" i="1" s="1"/>
  <c r="Z14" i="1"/>
  <c r="BZ13" i="1"/>
  <c r="CA13" i="1" s="1"/>
  <c r="CB13" i="1" s="1"/>
  <c r="CC13" i="1" s="1"/>
  <c r="CD13" i="1" s="1"/>
  <c r="CE13" i="1" s="1"/>
  <c r="CF13" i="1" s="1"/>
  <c r="CG13" i="1" s="1"/>
  <c r="CH13" i="1" s="1"/>
  <c r="CI13" i="1" s="1"/>
  <c r="CJ13" i="1" s="1"/>
  <c r="CK13" i="1" s="1"/>
  <c r="L13" i="1" s="1"/>
  <c r="P13" i="1" s="1"/>
  <c r="T13" i="1" s="1"/>
  <c r="BX13" i="1"/>
  <c r="BY13" i="1" s="1"/>
  <c r="BW13" i="1"/>
  <c r="BG13" i="1"/>
  <c r="BH13" i="1" s="1"/>
  <c r="BI13" i="1" s="1"/>
  <c r="BJ13" i="1" s="1"/>
  <c r="BK13" i="1" s="1"/>
  <c r="BL13" i="1" s="1"/>
  <c r="BM13" i="1" s="1"/>
  <c r="BN13" i="1" s="1"/>
  <c r="BO13" i="1" s="1"/>
  <c r="BP13" i="1" s="1"/>
  <c r="BQ13" i="1" s="1"/>
  <c r="BR13" i="1" s="1"/>
  <c r="BS13" i="1" s="1"/>
  <c r="BT13" i="1" s="1"/>
  <c r="BU13" i="1" s="1"/>
  <c r="K13" i="1" s="1"/>
  <c r="O13" i="1" s="1"/>
  <c r="S13" i="1" s="1"/>
  <c r="AT13" i="1"/>
  <c r="AU13" i="1" s="1"/>
  <c r="AV13" i="1" s="1"/>
  <c r="AW13" i="1" s="1"/>
  <c r="AX13" i="1" s="1"/>
  <c r="AY13" i="1" s="1"/>
  <c r="AZ13" i="1" s="1"/>
  <c r="BA13" i="1" s="1"/>
  <c r="BB13" i="1" s="1"/>
  <c r="BC13" i="1" s="1"/>
  <c r="BD13" i="1" s="1"/>
  <c r="BE13" i="1" s="1"/>
  <c r="J13" i="1" s="1"/>
  <c r="N13" i="1" s="1"/>
  <c r="R13" i="1" s="1"/>
  <c r="AR13" i="1"/>
  <c r="AS13" i="1" s="1"/>
  <c r="AQ13" i="1"/>
  <c r="AA13" i="1"/>
  <c r="AB13" i="1" s="1"/>
  <c r="AC13" i="1" s="1"/>
  <c r="AD13" i="1" s="1"/>
  <c r="AE13" i="1" s="1"/>
  <c r="AF13" i="1" s="1"/>
  <c r="AG13" i="1" s="1"/>
  <c r="AH13" i="1" s="1"/>
  <c r="AI13" i="1" s="1"/>
  <c r="AJ13" i="1" s="1"/>
  <c r="AK13" i="1" s="1"/>
  <c r="AL13" i="1" s="1"/>
  <c r="AM13" i="1" s="1"/>
  <c r="AN13" i="1" s="1"/>
  <c r="AO13" i="1" s="1"/>
  <c r="I13" i="1" s="1"/>
  <c r="Z13" i="1"/>
  <c r="BZ12" i="1"/>
  <c r="CA12" i="1" s="1"/>
  <c r="CB12" i="1" s="1"/>
  <c r="CC12" i="1" s="1"/>
  <c r="CD12" i="1" s="1"/>
  <c r="CE12" i="1" s="1"/>
  <c r="CF12" i="1" s="1"/>
  <c r="CG12" i="1" s="1"/>
  <c r="CH12" i="1" s="1"/>
  <c r="CI12" i="1" s="1"/>
  <c r="CJ12" i="1" s="1"/>
  <c r="CK12" i="1" s="1"/>
  <c r="L12" i="1" s="1"/>
  <c r="P12" i="1" s="1"/>
  <c r="T12" i="1" s="1"/>
  <c r="BX12" i="1"/>
  <c r="BY12" i="1" s="1"/>
  <c r="BW12" i="1"/>
  <c r="BG12" i="1"/>
  <c r="BH12" i="1" s="1"/>
  <c r="BI12" i="1" s="1"/>
  <c r="BJ12" i="1" s="1"/>
  <c r="BK12" i="1" s="1"/>
  <c r="BL12" i="1" s="1"/>
  <c r="BM12" i="1" s="1"/>
  <c r="BN12" i="1" s="1"/>
  <c r="BO12" i="1" s="1"/>
  <c r="BP12" i="1" s="1"/>
  <c r="BQ12" i="1" s="1"/>
  <c r="BR12" i="1" s="1"/>
  <c r="BS12" i="1" s="1"/>
  <c r="BT12" i="1" s="1"/>
  <c r="BU12" i="1" s="1"/>
  <c r="K12" i="1" s="1"/>
  <c r="O12" i="1" s="1"/>
  <c r="S12" i="1" s="1"/>
  <c r="AT12" i="1"/>
  <c r="AU12" i="1" s="1"/>
  <c r="AV12" i="1" s="1"/>
  <c r="AW12" i="1" s="1"/>
  <c r="AX12" i="1" s="1"/>
  <c r="AY12" i="1" s="1"/>
  <c r="AZ12" i="1" s="1"/>
  <c r="BA12" i="1" s="1"/>
  <c r="BB12" i="1" s="1"/>
  <c r="BC12" i="1" s="1"/>
  <c r="BD12" i="1" s="1"/>
  <c r="BE12" i="1" s="1"/>
  <c r="J12" i="1" s="1"/>
  <c r="N12" i="1" s="1"/>
  <c r="R12" i="1" s="1"/>
  <c r="AR12" i="1"/>
  <c r="AS12" i="1" s="1"/>
  <c r="AQ12" i="1"/>
  <c r="AA12" i="1"/>
  <c r="AB12" i="1" s="1"/>
  <c r="AC12" i="1" s="1"/>
  <c r="AD12" i="1" s="1"/>
  <c r="AE12" i="1" s="1"/>
  <c r="AF12" i="1" s="1"/>
  <c r="AG12" i="1" s="1"/>
  <c r="AH12" i="1" s="1"/>
  <c r="AI12" i="1" s="1"/>
  <c r="AJ12" i="1" s="1"/>
  <c r="AK12" i="1" s="1"/>
  <c r="AL12" i="1" s="1"/>
  <c r="AM12" i="1" s="1"/>
  <c r="AN12" i="1" s="1"/>
  <c r="AO12" i="1" s="1"/>
  <c r="I12" i="1" s="1"/>
  <c r="Z12" i="1"/>
  <c r="A12" i="1"/>
  <c r="A13" i="1" s="1"/>
  <c r="A14" i="1" s="1"/>
  <c r="A15" i="1" s="1"/>
  <c r="H11" i="1"/>
  <c r="G11" i="1"/>
  <c r="F11" i="1"/>
  <c r="E11" i="1"/>
  <c r="BW8" i="1"/>
  <c r="BX8" i="1" s="1"/>
  <c r="BY8" i="1" s="1"/>
  <c r="BZ8" i="1" s="1"/>
  <c r="CA8" i="1" s="1"/>
  <c r="CB8" i="1" s="1"/>
  <c r="CC8" i="1" s="1"/>
  <c r="CD8" i="1" s="1"/>
  <c r="CE8" i="1" s="1"/>
  <c r="CF8" i="1" s="1"/>
  <c r="CG8" i="1" s="1"/>
  <c r="CH8" i="1" s="1"/>
  <c r="CI8" i="1" s="1"/>
  <c r="CJ8" i="1" s="1"/>
  <c r="CK8" i="1" s="1"/>
  <c r="L8" i="1" s="1"/>
  <c r="P8" i="1" s="1"/>
  <c r="T8" i="1" s="1"/>
  <c r="BJ8" i="1"/>
  <c r="BK8" i="1" s="1"/>
  <c r="BL8" i="1" s="1"/>
  <c r="BM8" i="1" s="1"/>
  <c r="BN8" i="1" s="1"/>
  <c r="BO8" i="1" s="1"/>
  <c r="BP8" i="1" s="1"/>
  <c r="BQ8" i="1" s="1"/>
  <c r="BR8" i="1" s="1"/>
  <c r="BS8" i="1" s="1"/>
  <c r="BT8" i="1" s="1"/>
  <c r="BU8" i="1" s="1"/>
  <c r="K8" i="1" s="1"/>
  <c r="O8" i="1" s="1"/>
  <c r="S8" i="1" s="1"/>
  <c r="BH8" i="1"/>
  <c r="BI8" i="1" s="1"/>
  <c r="BG8" i="1"/>
  <c r="AQ8" i="1"/>
  <c r="AR8" i="1" s="1"/>
  <c r="AS8" i="1" s="1"/>
  <c r="AT8" i="1" s="1"/>
  <c r="AU8" i="1" s="1"/>
  <c r="AV8" i="1" s="1"/>
  <c r="AW8" i="1" s="1"/>
  <c r="AX8" i="1" s="1"/>
  <c r="AY8" i="1" s="1"/>
  <c r="AZ8" i="1" s="1"/>
  <c r="BA8" i="1" s="1"/>
  <c r="BB8" i="1" s="1"/>
  <c r="BC8" i="1" s="1"/>
  <c r="BD8" i="1" s="1"/>
  <c r="BE8" i="1" s="1"/>
  <c r="J8" i="1" s="1"/>
  <c r="N8" i="1" s="1"/>
  <c r="R8" i="1" s="1"/>
  <c r="AD8" i="1"/>
  <c r="AE8" i="1" s="1"/>
  <c r="AF8" i="1" s="1"/>
  <c r="AG8" i="1" s="1"/>
  <c r="AH8" i="1" s="1"/>
  <c r="AI8" i="1" s="1"/>
  <c r="AJ8" i="1" s="1"/>
  <c r="AK8" i="1" s="1"/>
  <c r="AL8" i="1" s="1"/>
  <c r="AM8" i="1" s="1"/>
  <c r="AN8" i="1" s="1"/>
  <c r="AO8" i="1" s="1"/>
  <c r="I8" i="1" s="1"/>
  <c r="AB8" i="1"/>
  <c r="AC8" i="1" s="1"/>
  <c r="AA8" i="1"/>
  <c r="Z8" i="1"/>
  <c r="BX7" i="1"/>
  <c r="BY7" i="1" s="1"/>
  <c r="BZ7" i="1" s="1"/>
  <c r="CA7" i="1" s="1"/>
  <c r="CB7" i="1" s="1"/>
  <c r="CC7" i="1" s="1"/>
  <c r="CD7" i="1" s="1"/>
  <c r="CE7" i="1" s="1"/>
  <c r="CF7" i="1" s="1"/>
  <c r="CG7" i="1" s="1"/>
  <c r="CH7" i="1" s="1"/>
  <c r="CI7" i="1" s="1"/>
  <c r="CJ7" i="1" s="1"/>
  <c r="CK7" i="1" s="1"/>
  <c r="L7" i="1" s="1"/>
  <c r="P7" i="1" s="1"/>
  <c r="T7" i="1" s="1"/>
  <c r="BW7" i="1"/>
  <c r="BI7" i="1"/>
  <c r="BJ7" i="1" s="1"/>
  <c r="BK7" i="1" s="1"/>
  <c r="BL7" i="1" s="1"/>
  <c r="BM7" i="1" s="1"/>
  <c r="BN7" i="1" s="1"/>
  <c r="BO7" i="1" s="1"/>
  <c r="BP7" i="1" s="1"/>
  <c r="BQ7" i="1" s="1"/>
  <c r="BR7" i="1" s="1"/>
  <c r="BS7" i="1" s="1"/>
  <c r="BT7" i="1" s="1"/>
  <c r="BU7" i="1" s="1"/>
  <c r="K7" i="1" s="1"/>
  <c r="O7" i="1" s="1"/>
  <c r="S7" i="1" s="1"/>
  <c r="BG7" i="1"/>
  <c r="BH7" i="1" s="1"/>
  <c r="AR7" i="1"/>
  <c r="AS7" i="1" s="1"/>
  <c r="AT7" i="1" s="1"/>
  <c r="AU7" i="1" s="1"/>
  <c r="AV7" i="1" s="1"/>
  <c r="AW7" i="1" s="1"/>
  <c r="AX7" i="1" s="1"/>
  <c r="AY7" i="1" s="1"/>
  <c r="AZ7" i="1" s="1"/>
  <c r="BA7" i="1" s="1"/>
  <c r="BB7" i="1" s="1"/>
  <c r="BC7" i="1" s="1"/>
  <c r="BD7" i="1" s="1"/>
  <c r="BE7" i="1" s="1"/>
  <c r="J7" i="1" s="1"/>
  <c r="N7" i="1" s="1"/>
  <c r="R7" i="1" s="1"/>
  <c r="AQ7" i="1"/>
  <c r="AC7" i="1"/>
  <c r="AD7" i="1" s="1"/>
  <c r="AE7" i="1" s="1"/>
  <c r="AF7" i="1" s="1"/>
  <c r="AG7" i="1" s="1"/>
  <c r="AH7" i="1" s="1"/>
  <c r="AI7" i="1" s="1"/>
  <c r="AJ7" i="1" s="1"/>
  <c r="AK7" i="1" s="1"/>
  <c r="AL7" i="1" s="1"/>
  <c r="AM7" i="1" s="1"/>
  <c r="AN7" i="1" s="1"/>
  <c r="AO7" i="1" s="1"/>
  <c r="I7" i="1" s="1"/>
  <c r="AA7" i="1"/>
  <c r="AB7" i="1" s="1"/>
  <c r="Z7" i="1"/>
  <c r="BW6" i="1"/>
  <c r="BX6" i="1" s="1"/>
  <c r="BY6" i="1" s="1"/>
  <c r="BZ6" i="1" s="1"/>
  <c r="CA6" i="1" s="1"/>
  <c r="CB6" i="1" s="1"/>
  <c r="CC6" i="1" s="1"/>
  <c r="CD6" i="1" s="1"/>
  <c r="CE6" i="1" s="1"/>
  <c r="CF6" i="1" s="1"/>
  <c r="CG6" i="1" s="1"/>
  <c r="CH6" i="1" s="1"/>
  <c r="CI6" i="1" s="1"/>
  <c r="CJ6" i="1" s="1"/>
  <c r="CK6" i="1" s="1"/>
  <c r="L6" i="1" s="1"/>
  <c r="P6" i="1" s="1"/>
  <c r="T6" i="1" s="1"/>
  <c r="BJ6" i="1"/>
  <c r="BK6" i="1" s="1"/>
  <c r="BL6" i="1" s="1"/>
  <c r="BM6" i="1" s="1"/>
  <c r="BN6" i="1" s="1"/>
  <c r="BO6" i="1" s="1"/>
  <c r="BP6" i="1" s="1"/>
  <c r="BQ6" i="1" s="1"/>
  <c r="BR6" i="1" s="1"/>
  <c r="BS6" i="1" s="1"/>
  <c r="BT6" i="1" s="1"/>
  <c r="BU6" i="1" s="1"/>
  <c r="K6" i="1" s="1"/>
  <c r="O6" i="1" s="1"/>
  <c r="S6" i="1" s="1"/>
  <c r="BH6" i="1"/>
  <c r="BI6" i="1" s="1"/>
  <c r="BG6" i="1"/>
  <c r="AQ6" i="1"/>
  <c r="AR6" i="1" s="1"/>
  <c r="AS6" i="1" s="1"/>
  <c r="AT6" i="1" s="1"/>
  <c r="AU6" i="1" s="1"/>
  <c r="AV6" i="1" s="1"/>
  <c r="AW6" i="1" s="1"/>
  <c r="AX6" i="1" s="1"/>
  <c r="AY6" i="1" s="1"/>
  <c r="AZ6" i="1" s="1"/>
  <c r="BA6" i="1" s="1"/>
  <c r="BB6" i="1" s="1"/>
  <c r="BC6" i="1" s="1"/>
  <c r="BD6" i="1" s="1"/>
  <c r="BE6" i="1" s="1"/>
  <c r="J6" i="1" s="1"/>
  <c r="N6" i="1" s="1"/>
  <c r="R6" i="1" s="1"/>
  <c r="AD6" i="1"/>
  <c r="AE6" i="1" s="1"/>
  <c r="AF6" i="1" s="1"/>
  <c r="AG6" i="1" s="1"/>
  <c r="AH6" i="1" s="1"/>
  <c r="AI6" i="1" s="1"/>
  <c r="AJ6" i="1" s="1"/>
  <c r="AK6" i="1" s="1"/>
  <c r="AL6" i="1" s="1"/>
  <c r="AM6" i="1" s="1"/>
  <c r="AN6" i="1" s="1"/>
  <c r="AO6" i="1" s="1"/>
  <c r="I6" i="1" s="1"/>
  <c r="AB6" i="1"/>
  <c r="AC6" i="1" s="1"/>
  <c r="AA6" i="1"/>
  <c r="Z6" i="1"/>
  <c r="BX5" i="1"/>
  <c r="BY5" i="1" s="1"/>
  <c r="BZ5" i="1" s="1"/>
  <c r="CA5" i="1" s="1"/>
  <c r="CB5" i="1" s="1"/>
  <c r="CC5" i="1" s="1"/>
  <c r="CD5" i="1" s="1"/>
  <c r="CE5" i="1" s="1"/>
  <c r="CF5" i="1" s="1"/>
  <c r="CG5" i="1" s="1"/>
  <c r="CH5" i="1" s="1"/>
  <c r="CI5" i="1" s="1"/>
  <c r="CJ5" i="1" s="1"/>
  <c r="CK5" i="1" s="1"/>
  <c r="L5" i="1" s="1"/>
  <c r="P5" i="1" s="1"/>
  <c r="T5" i="1" s="1"/>
  <c r="BW5" i="1"/>
  <c r="BI5" i="1"/>
  <c r="BJ5" i="1" s="1"/>
  <c r="BK5" i="1" s="1"/>
  <c r="BL5" i="1" s="1"/>
  <c r="BM5" i="1" s="1"/>
  <c r="BN5" i="1" s="1"/>
  <c r="BO5" i="1" s="1"/>
  <c r="BP5" i="1" s="1"/>
  <c r="BQ5" i="1" s="1"/>
  <c r="BR5" i="1" s="1"/>
  <c r="BS5" i="1" s="1"/>
  <c r="BT5" i="1" s="1"/>
  <c r="BU5" i="1" s="1"/>
  <c r="K5" i="1" s="1"/>
  <c r="O5" i="1" s="1"/>
  <c r="S5" i="1" s="1"/>
  <c r="BG5" i="1"/>
  <c r="BH5" i="1" s="1"/>
  <c r="AR5" i="1"/>
  <c r="AS5" i="1" s="1"/>
  <c r="AT5" i="1" s="1"/>
  <c r="AU5" i="1" s="1"/>
  <c r="AV5" i="1" s="1"/>
  <c r="AW5" i="1" s="1"/>
  <c r="AX5" i="1" s="1"/>
  <c r="AY5" i="1" s="1"/>
  <c r="AZ5" i="1" s="1"/>
  <c r="BA5" i="1" s="1"/>
  <c r="BB5" i="1" s="1"/>
  <c r="BC5" i="1" s="1"/>
  <c r="BD5" i="1" s="1"/>
  <c r="BE5" i="1" s="1"/>
  <c r="J5" i="1" s="1"/>
  <c r="N5" i="1" s="1"/>
  <c r="R5" i="1" s="1"/>
  <c r="AQ5" i="1"/>
  <c r="AC5" i="1"/>
  <c r="AD5" i="1" s="1"/>
  <c r="AE5" i="1" s="1"/>
  <c r="AF5" i="1" s="1"/>
  <c r="AG5" i="1" s="1"/>
  <c r="AH5" i="1" s="1"/>
  <c r="AI5" i="1" s="1"/>
  <c r="AJ5" i="1" s="1"/>
  <c r="AK5" i="1" s="1"/>
  <c r="AL5" i="1" s="1"/>
  <c r="AM5" i="1" s="1"/>
  <c r="AN5" i="1" s="1"/>
  <c r="AO5" i="1" s="1"/>
  <c r="I5" i="1" s="1"/>
  <c r="AA5" i="1"/>
  <c r="AB5" i="1" s="1"/>
  <c r="Z5" i="1"/>
  <c r="H4" i="1"/>
  <c r="G4" i="1"/>
  <c r="F4" i="1"/>
  <c r="E4" i="1"/>
  <c r="A3" i="1"/>
  <c r="C2" i="1"/>
  <c r="V1" i="1"/>
  <c r="A1" i="1"/>
  <c r="W7" i="1" l="1"/>
  <c r="X7" i="1" s="1"/>
  <c r="M7" i="1"/>
  <c r="Q7" i="1" s="1"/>
  <c r="U7" i="1" s="1"/>
  <c r="V7" i="1" s="1"/>
  <c r="W13" i="1"/>
  <c r="X13" i="1" s="1"/>
  <c r="M13" i="1"/>
  <c r="Q13" i="1" s="1"/>
  <c r="U13" i="1" s="1"/>
  <c r="V13" i="1" s="1"/>
  <c r="W15" i="1"/>
  <c r="X15" i="1" s="1"/>
  <c r="M15" i="1"/>
  <c r="Q15" i="1" s="1"/>
  <c r="U15" i="1" s="1"/>
  <c r="V15" i="1" s="1"/>
  <c r="W5" i="1"/>
  <c r="X5" i="1" s="1"/>
  <c r="M5" i="1"/>
  <c r="Q5" i="1" s="1"/>
  <c r="U5" i="1" s="1"/>
  <c r="V5" i="1" s="1"/>
  <c r="M6" i="1"/>
  <c r="Q6" i="1" s="1"/>
  <c r="U6" i="1" s="1"/>
  <c r="V6" i="1" s="1"/>
  <c r="W6" i="1"/>
  <c r="X6" i="1" s="1"/>
  <c r="M8" i="1"/>
  <c r="Q8" i="1" s="1"/>
  <c r="U8" i="1" s="1"/>
  <c r="V8" i="1" s="1"/>
  <c r="W8" i="1"/>
  <c r="X8" i="1" s="1"/>
  <c r="A10" i="1"/>
  <c r="A19" i="1"/>
  <c r="A20" i="1" s="1"/>
  <c r="A21" i="1" s="1"/>
  <c r="A22" i="1" s="1"/>
  <c r="W12" i="1"/>
  <c r="X12" i="1" s="1"/>
  <c r="M12" i="1"/>
  <c r="Q12" i="1" s="1"/>
  <c r="U12" i="1" s="1"/>
  <c r="V12" i="1" s="1"/>
  <c r="W14" i="1"/>
  <c r="X14" i="1" s="1"/>
  <c r="M14" i="1"/>
  <c r="Q14" i="1" s="1"/>
  <c r="U14" i="1" s="1"/>
  <c r="V14" i="1" s="1"/>
  <c r="W19" i="1"/>
  <c r="X19" i="1" s="1"/>
  <c r="M21" i="1"/>
  <c r="Q21" i="1" s="1"/>
  <c r="W22" i="1"/>
  <c r="M26" i="1"/>
  <c r="Q26" i="1" s="1"/>
  <c r="M27" i="1"/>
  <c r="Q27" i="1" s="1"/>
  <c r="M28" i="1"/>
  <c r="Q28" i="1" s="1"/>
  <c r="M29" i="1"/>
  <c r="Q29" i="1" s="1"/>
  <c r="M34" i="1"/>
  <c r="Q34" i="1" s="1"/>
  <c r="W34" i="1"/>
  <c r="X34" i="1" s="1"/>
  <c r="M20" i="1"/>
  <c r="Q20" i="1" s="1"/>
  <c r="M22" i="1"/>
  <c r="Q22" i="1" s="1"/>
  <c r="M33" i="1"/>
  <c r="Q33" i="1" s="1"/>
  <c r="M36" i="1"/>
  <c r="Q36" i="1" s="1"/>
  <c r="W40" i="1"/>
  <c r="X40" i="1" s="1"/>
  <c r="N41" i="1"/>
  <c r="R41" i="1" s="1"/>
  <c r="W42" i="1"/>
  <c r="X42" i="1" s="1"/>
  <c r="N47" i="1"/>
  <c r="R47" i="1" s="1"/>
  <c r="W48" i="1"/>
  <c r="X48" i="1" s="1"/>
  <c r="N49" i="1"/>
  <c r="R49" i="1" s="1"/>
  <c r="W50" i="1"/>
  <c r="X50" i="1" s="1"/>
  <c r="A56" i="1"/>
  <c r="C55" i="1"/>
  <c r="F53" i="1" s="1"/>
  <c r="D55" i="1"/>
  <c r="M62" i="1"/>
  <c r="Q62" i="1" s="1"/>
  <c r="U62" i="1" s="1"/>
  <c r="M64" i="1"/>
  <c r="Q64" i="1" s="1"/>
  <c r="U64" i="1" s="1"/>
  <c r="W35" i="1"/>
  <c r="X35" i="1" s="1"/>
  <c r="M35" i="1"/>
  <c r="Q35" i="1" s="1"/>
  <c r="W54" i="1"/>
  <c r="X54" i="1" s="1"/>
  <c r="B55" i="1"/>
  <c r="W55" i="1"/>
  <c r="X55" i="1" s="1"/>
  <c r="W56" i="1"/>
  <c r="X56" i="1" s="1"/>
  <c r="W57" i="1"/>
  <c r="X57" i="1" s="1"/>
  <c r="M61" i="1"/>
  <c r="Q61" i="1" s="1"/>
  <c r="U61" i="1" s="1"/>
  <c r="M63" i="1"/>
  <c r="Q63" i="1" s="1"/>
  <c r="U63" i="1" s="1"/>
  <c r="M69" i="1"/>
  <c r="Q69" i="1" s="1"/>
  <c r="U69" i="1" s="1"/>
  <c r="M71" i="1"/>
  <c r="Q71" i="1" s="1"/>
  <c r="U71" i="1" s="1"/>
  <c r="M82" i="1"/>
  <c r="Q82" i="1" s="1"/>
  <c r="U82" i="1" s="1"/>
  <c r="M84" i="1"/>
  <c r="Q84" i="1" s="1"/>
  <c r="U84" i="1" s="1"/>
  <c r="M43" i="1"/>
  <c r="Q43" i="1" s="1"/>
  <c r="C54" i="1"/>
  <c r="E53" i="1" s="1"/>
  <c r="M54" i="1"/>
  <c r="Q54" i="1" s="1"/>
  <c r="U54" i="1" s="1"/>
  <c r="M55" i="1"/>
  <c r="Q55" i="1" s="1"/>
  <c r="U55" i="1" s="1"/>
  <c r="M56" i="1"/>
  <c r="Q56" i="1" s="1"/>
  <c r="U56" i="1" s="1"/>
  <c r="M57" i="1"/>
  <c r="Q57" i="1" s="1"/>
  <c r="U57" i="1" s="1"/>
  <c r="M68" i="1"/>
  <c r="Q68" i="1" s="1"/>
  <c r="U68" i="1" s="1"/>
  <c r="M70" i="1"/>
  <c r="Q70" i="1" s="1"/>
  <c r="U70" i="1" s="1"/>
  <c r="M83" i="1"/>
  <c r="Q83" i="1" s="1"/>
  <c r="U83" i="1" s="1"/>
  <c r="M85" i="1"/>
  <c r="Q85" i="1" s="1"/>
  <c r="U85" i="1" s="1"/>
  <c r="M75" i="1"/>
  <c r="Q75" i="1" s="1"/>
  <c r="U75" i="1" s="1"/>
  <c r="M76" i="1"/>
  <c r="Q76" i="1" s="1"/>
  <c r="U76" i="1" s="1"/>
  <c r="M77" i="1"/>
  <c r="Q77" i="1" s="1"/>
  <c r="U77" i="1" s="1"/>
  <c r="M78" i="1"/>
  <c r="Q78" i="1" s="1"/>
  <c r="U78" i="1" s="1"/>
  <c r="A26" i="1" l="1"/>
  <c r="A27" i="1" s="1"/>
  <c r="A28" i="1" s="1"/>
  <c r="A29" i="1" s="1"/>
  <c r="A17" i="1"/>
  <c r="A57" i="1"/>
  <c r="C56" i="1"/>
  <c r="G53" i="1" s="1"/>
  <c r="B56" i="1"/>
  <c r="D56" i="1"/>
  <c r="C57" i="1" l="1"/>
  <c r="H53" i="1" s="1"/>
  <c r="A61" i="1"/>
  <c r="B57" i="1"/>
  <c r="A52" i="1"/>
  <c r="D57" i="1"/>
  <c r="A33" i="1"/>
  <c r="A34" i="1" s="1"/>
  <c r="A35" i="1" s="1"/>
  <c r="A36" i="1" s="1"/>
  <c r="A24" i="1"/>
  <c r="A40" i="1" l="1"/>
  <c r="A41" i="1" s="1"/>
  <c r="A42" i="1" s="1"/>
  <c r="A43" i="1" s="1"/>
  <c r="A31" i="1"/>
  <c r="D61" i="1"/>
  <c r="B61" i="1"/>
  <c r="A62" i="1"/>
  <c r="C61" i="1"/>
  <c r="E60" i="1" s="1"/>
  <c r="D62" i="1" l="1"/>
  <c r="B62" i="1"/>
  <c r="A63" i="1"/>
  <c r="C62" i="1"/>
  <c r="F60" i="1" s="1"/>
  <c r="A38" i="1"/>
  <c r="A47" i="1"/>
  <c r="A48" i="1" s="1"/>
  <c r="A49" i="1" s="1"/>
  <c r="A50" i="1" s="1"/>
  <c r="A45" i="1" s="1"/>
  <c r="D63" i="1" l="1"/>
  <c r="B63" i="1"/>
  <c r="A64" i="1"/>
  <c r="C63" i="1"/>
  <c r="G60" i="1" s="1"/>
  <c r="A68" i="1" l="1"/>
  <c r="D64" i="1"/>
  <c r="B64" i="1"/>
  <c r="A59" i="1"/>
  <c r="C64" i="1"/>
  <c r="H60" i="1" s="1"/>
  <c r="A69" i="1" l="1"/>
  <c r="C68" i="1"/>
  <c r="E67" i="1" s="1"/>
  <c r="D68" i="1"/>
  <c r="B68" i="1"/>
  <c r="D69" i="1" l="1"/>
  <c r="A70" i="1"/>
  <c r="C69" i="1"/>
  <c r="F67" i="1" s="1"/>
  <c r="B69" i="1"/>
  <c r="D70" i="1" l="1"/>
  <c r="B70" i="1"/>
  <c r="A71" i="1"/>
  <c r="C70" i="1"/>
  <c r="G67" i="1" s="1"/>
  <c r="A75" i="1" l="1"/>
  <c r="D71" i="1"/>
  <c r="B71" i="1"/>
  <c r="C71" i="1"/>
  <c r="H67" i="1" s="1"/>
  <c r="A66" i="1"/>
  <c r="A76" i="1" l="1"/>
  <c r="C75" i="1"/>
  <c r="E74" i="1" s="1"/>
  <c r="D75" i="1"/>
  <c r="B75" i="1"/>
  <c r="A77" i="1" l="1"/>
  <c r="C76" i="1"/>
  <c r="F74" i="1" s="1"/>
  <c r="D76" i="1"/>
  <c r="B76" i="1"/>
  <c r="A78" i="1" l="1"/>
  <c r="C77" i="1"/>
  <c r="G74" i="1" s="1"/>
  <c r="D77" i="1"/>
  <c r="B77" i="1"/>
  <c r="C78" i="1" l="1"/>
  <c r="H74" i="1" s="1"/>
  <c r="D78" i="1"/>
  <c r="A73" i="1"/>
  <c r="B78" i="1"/>
  <c r="A82" i="1"/>
  <c r="D82" i="1" l="1"/>
  <c r="B82" i="1"/>
  <c r="A83" i="1"/>
  <c r="C82" i="1"/>
  <c r="E81" i="1" s="1"/>
  <c r="D83" i="1" l="1"/>
  <c r="B83" i="1"/>
  <c r="A84" i="1"/>
  <c r="C83" i="1"/>
  <c r="F81" i="1" s="1"/>
  <c r="D84" i="1" l="1"/>
  <c r="B84" i="1"/>
  <c r="A85" i="1"/>
  <c r="C84" i="1"/>
  <c r="G81" i="1" s="1"/>
  <c r="D85" i="1" l="1"/>
  <c r="B85" i="1"/>
  <c r="A80" i="1"/>
  <c r="C85" i="1"/>
  <c r="H81" i="1" s="1"/>
</calcChain>
</file>

<file path=xl/sharedStrings.xml><?xml version="1.0" encoding="utf-8"?>
<sst xmlns="http://schemas.openxmlformats.org/spreadsheetml/2006/main" count="295" uniqueCount="55">
  <si>
    <t xml:space="preserve">Επιδιαιτητής: </t>
  </si>
  <si>
    <t>Α.Μ.</t>
  </si>
  <si>
    <t>Ονοματεπώνυμο</t>
  </si>
  <si>
    <t>Σύλλογος</t>
  </si>
  <si>
    <t>score TRIMED</t>
  </si>
  <si>
    <t>SETS
PLAYED</t>
  </si>
  <si>
    <t>SETS
WON</t>
  </si>
  <si>
    <t>ΝΙΚΕΣ</t>
  </si>
  <si>
    <t>ΗΤΤΕΣ</t>
  </si>
  <si>
    <t>temp</t>
  </si>
  <si>
    <t>Games</t>
  </si>
  <si>
    <t>ΣΕΙΡΑ</t>
  </si>
  <si>
    <t>ret</t>
  </si>
  <si>
    <t>wo</t>
  </si>
  <si>
    <t>med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</si>
  <si>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</si>
  <si>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</si>
  <si>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</si>
  <si>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</si>
  <si>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</si>
  <si>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</si>
  <si>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</si>
  <si>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</si>
  <si>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</si>
  <si>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</si>
  <si>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</si>
  <si>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</si>
  <si>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ΛΥΚΟΥΔΗ ΚΑΤΙΑ</t>
  </si>
  <si>
    <t>06.</t>
  </si>
  <si>
    <t>ΠΑΠΑΔΑΚΗ ΣΤΑΥΡΟΥΛΑ</t>
  </si>
  <si>
    <t>ΑΝΤΩΝΙΟΥ ΒΙΚΤΩΡΙΑ</t>
  </si>
  <si>
    <t>ΑΜΟΥΡΓΙΑΝΟΥ ΧΡΙΣΤΙΝΑ</t>
  </si>
  <si>
    <t>ΒΛΑΧΟΥ ΓΕΩΡΓΙΑ</t>
  </si>
  <si>
    <t>ΕΥΑΓΓΕΛΑΚΗ ΝΤΟΡΑ</t>
  </si>
  <si>
    <t>ΧΟΝΔΡΟΠΟΥΛΟΥ ΜΕΛΙΝΑ</t>
  </si>
  <si>
    <t>ΖΗΚΑ ΕΙΡΗΝΗ</t>
  </si>
  <si>
    <t>ΚΑΖΑΚΟΥ ΔΑΝΑΗ</t>
  </si>
  <si>
    <t>ΒΕΡΡΑ ΓΕΩΡΓΙΑ</t>
  </si>
  <si>
    <t>ΠΟΛΛΙΑ ΣΟΦΙΑ</t>
  </si>
  <si>
    <t>ΒΥΕ</t>
  </si>
  <si>
    <t>ΣΚΑΡΠΕΤΗ ΗΡΩ</t>
  </si>
  <si>
    <t>ΚΟΥΚΟΥΛΑΚΗ ΜΑΡΙΑ</t>
  </si>
  <si>
    <t>ΒΑΡΔΑΛΑ ΧΡΙΣΤΙΝΑ</t>
  </si>
  <si>
    <t>ΛΥΚΑΚΗ ΜΑΡΙΛΕΝΑ</t>
  </si>
  <si>
    <t>ΠΑΠΑΝΑΣΤΑΣΙΟΥ ΕΛΠΙΔΑ</t>
  </si>
  <si>
    <t>ΖΗΚΑ ΧΡΙΣΤΙΑΝΝΑ</t>
  </si>
  <si>
    <t>ΡΑΠΤΗ ΕΙΡΗΝΗ</t>
  </si>
  <si>
    <t>ΓΚΟΝΟΥΛΟΥ ΛΥΔΙΑ</t>
  </si>
  <si>
    <t>ΠΑΝΤΕΛΑΡΑ ΕΒΕΛΙΝΑ</t>
  </si>
  <si>
    <t>ΣΙΑΜΑ ΑΡΓΥΡΩ</t>
  </si>
  <si>
    <t>ΠΑΠΑΔΙΟΝΥΣΙΟΥ ΠΗΓΗ</t>
  </si>
  <si>
    <t>ΠΑΝΑΓΑΚΟΥ ΔΩΡΟΘΕΑ</t>
  </si>
  <si>
    <t>ΑΝΤΩΝΙΟΥΔΑΚΗ ΜΑΡΙΤΙΝΑ</t>
  </si>
  <si>
    <t>ΡΕΝΤΟΥΜΗ ΜΑΡΙΑ</t>
  </si>
  <si>
    <t>ΤΣΑΓΚΟΥΡΝΑ ΚΩΝΣΤΑΝΤΙΝΑ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</si>
</sst>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0"/>
      <name val="Arial Greek"/>
      <charset val="161"/>
    </font>
    <font>
      <b/>
      <sz val="12"/>
      <color rgb="FFFF0000"/>
      <name val="Arial"/>
      <family val="2"/>
      <charset val="161"/>
    </font>
    <font>
      <b/>
      <sz val="12"/>
      <color rgb="FF0000FF"/>
      <name val="Arial"/>
      <family val="2"/>
      <charset val="161"/>
    </font>
    <font>
      <b/>
      <sz val="14"/>
      <name val="Tahoma"/>
      <family val="2"/>
      <charset val="161"/>
    </font>
    <font>
      <b/>
      <sz val="8"/>
      <name val="Tahoma"/>
      <family val="2"/>
      <charset val="161"/>
    </font>
    <font>
      <b/>
      <u/>
      <sz val="14"/>
      <name val="Tahoma"/>
      <family val="2"/>
      <charset val="161"/>
    </font>
    <font>
      <b/>
      <u/>
      <sz val="6"/>
      <name val="Tahoma"/>
      <family val="2"/>
      <charset val="161"/>
    </font>
    <font>
      <b/>
      <u/>
      <sz val="7"/>
      <name val="Tahoma"/>
      <family val="2"/>
      <charset val="161"/>
    </font>
    <font>
      <b/>
      <sz val="14"/>
      <color rgb="FFC00000"/>
      <name val="Tahoma"/>
      <family val="2"/>
      <charset val="161"/>
    </font>
    <font>
      <b/>
      <sz val="7"/>
      <name val="Tahoma"/>
      <family val="2"/>
      <charset val="161"/>
    </font>
    <font>
      <b/>
      <u/>
      <sz val="8"/>
      <name val="Tahoma"/>
      <family val="2"/>
      <charset val="161"/>
    </font>
    <font>
      <b/>
      <sz val="12"/>
      <name val="Tahoma"/>
      <family val="2"/>
      <charset val="161"/>
    </font>
    <font>
      <b/>
      <sz val="9"/>
      <name val="Tahoma"/>
      <family val="2"/>
      <charset val="161"/>
    </font>
    <font>
      <sz val="8"/>
      <name val="Tahoma"/>
      <family val="2"/>
      <charset val="161"/>
    </font>
    <font>
      <b/>
      <sz val="7"/>
      <color rgb="FFFF0000"/>
      <name val="Tahoma"/>
      <family val="2"/>
      <charset val="161"/>
    </font>
    <font>
      <sz val="9"/>
      <name val="Tahoma"/>
      <family val="2"/>
      <charset val="161"/>
    </font>
    <font>
      <sz val="7"/>
      <name val="Tahoma"/>
      <family val="2"/>
      <charset val="161"/>
    </font>
    <font>
      <sz val="12"/>
      <name val="Tahoma"/>
      <family val="2"/>
      <charset val="161"/>
    </font>
    <font>
      <sz val="6"/>
      <name val="Tahoma"/>
      <family val="2"/>
      <charset val="161"/>
    </font>
    <font>
      <sz val="8"/>
      <color rgb="FFFF0000"/>
      <name val="Tahoma"/>
      <family val="2"/>
      <charset val="161"/>
    </font>
    <font>
      <sz val="11"/>
      <name val="Tahoma"/>
      <family val="2"/>
      <charset val="161"/>
    </font>
    <font>
      <sz val="8"/>
      <color theme="0" tint="-0.34998626667073579"/>
      <name val="Tahoma"/>
      <family val="2"/>
      <charset val="161"/>
    </font>
    <font>
      <sz val="10"/>
      <color indexed="8"/>
      <name val="Arial"/>
      <family val="2"/>
      <charset val="161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lightDown"/>
    </fill>
    <fill>
      <patternFill patternType="solid">
        <fgColor theme="0" tint="-0.3499862666707357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FFC000"/>
      </left>
      <right style="thin">
        <color rgb="FFFFC000"/>
      </right>
      <top style="thin">
        <color rgb="FFFFC000"/>
      </top>
      <bottom style="thin">
        <color rgb="FFFFC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3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3" fillId="0" borderId="0" xfId="0" applyFont="1" applyFill="1" applyBorder="1" applyAlignment="1" applyProtection="1">
      <alignment vertical="center"/>
      <protection locked="0"/>
    </xf>
    <xf numFmtId="0" fontId="8" fillId="0" borderId="0" xfId="0" applyFont="1" applyFill="1" applyBorder="1" applyAlignment="1" applyProtection="1">
      <alignment vertical="center"/>
      <protection locked="0"/>
    </xf>
    <xf numFmtId="0" fontId="9" fillId="0" borderId="0" xfId="0" applyFont="1" applyAlignment="1" applyProtection="1">
      <alignment vertical="center"/>
      <protection locked="0"/>
    </xf>
    <xf numFmtId="0" fontId="4" fillId="0" borderId="0" xfId="0" applyFont="1" applyFill="1" applyBorder="1" applyAlignment="1" applyProtection="1">
      <alignment vertical="center"/>
      <protection locked="0"/>
    </xf>
    <xf numFmtId="0" fontId="4" fillId="0" borderId="0" xfId="0" applyFont="1" applyBorder="1" applyAlignment="1" applyProtection="1">
      <alignment vertical="center"/>
      <protection locked="0"/>
    </xf>
    <xf numFmtId="0" fontId="4" fillId="0" borderId="0" xfId="0" quotePrefix="1" applyNumberFormat="1" applyFont="1" applyFill="1" applyBorder="1" applyAlignment="1" applyProtection="1">
      <alignment vertical="center"/>
      <protection locked="0"/>
    </xf>
    <xf numFmtId="0" fontId="10" fillId="0" borderId="0" xfId="0" quotePrefix="1" applyNumberFormat="1" applyFont="1" applyFill="1" applyBorder="1" applyAlignment="1" applyProtection="1">
      <alignment vertical="center"/>
      <protection locked="0"/>
    </xf>
    <xf numFmtId="0" fontId="4" fillId="0" borderId="1" xfId="0" quotePrefix="1" applyNumberFormat="1" applyFont="1" applyFill="1" applyBorder="1" applyAlignment="1" applyProtection="1">
      <alignment vertical="center"/>
      <protection locked="0"/>
    </xf>
    <xf numFmtId="0" fontId="11" fillId="0" borderId="1" xfId="0" quotePrefix="1" applyNumberFormat="1" applyFont="1" applyFill="1" applyBorder="1" applyAlignment="1" applyProtection="1">
      <alignment vertical="center"/>
      <protection locked="0"/>
    </xf>
    <xf numFmtId="0" fontId="11" fillId="2" borderId="2" xfId="0" applyFont="1" applyFill="1" applyBorder="1" applyAlignment="1" applyProtection="1">
      <alignment horizontal="center" vertical="center"/>
    </xf>
    <xf numFmtId="0" fontId="11" fillId="2" borderId="3" xfId="0" applyFont="1" applyFill="1" applyBorder="1" applyAlignment="1" applyProtection="1">
      <alignment horizontal="center" vertical="center"/>
    </xf>
    <xf numFmtId="0" fontId="11" fillId="2" borderId="4" xfId="0" applyFont="1" applyFill="1" applyBorder="1" applyAlignment="1" applyProtection="1">
      <alignment horizontal="center" vertical="center"/>
    </xf>
    <xf numFmtId="0" fontId="11" fillId="2" borderId="5" xfId="0" applyFont="1" applyFill="1" applyBorder="1" applyAlignment="1" applyProtection="1">
      <alignment horizontal="center" vertical="center"/>
    </xf>
    <xf numFmtId="0" fontId="9" fillId="0" borderId="6" xfId="0" applyFont="1" applyBorder="1" applyAlignment="1" applyProtection="1">
      <alignment horizontal="center" vertical="center"/>
      <protection hidden="1"/>
    </xf>
    <xf numFmtId="0" fontId="12" fillId="3" borderId="7" xfId="0" applyFont="1" applyFill="1" applyBorder="1" applyAlignment="1" applyProtection="1">
      <alignment horizontal="center" vertical="center"/>
      <protection hidden="1"/>
    </xf>
    <xf numFmtId="0" fontId="12" fillId="3" borderId="8" xfId="0" applyFont="1" applyFill="1" applyBorder="1" applyAlignment="1" applyProtection="1">
      <alignment horizontal="center" vertical="center"/>
      <protection hidden="1"/>
    </xf>
    <xf numFmtId="0" fontId="13" fillId="4" borderId="7" xfId="0" applyFont="1" applyFill="1" applyBorder="1" applyAlignment="1" applyProtection="1">
      <alignment horizontal="center" vertical="center" shrinkToFit="1"/>
      <protection hidden="1"/>
    </xf>
    <xf numFmtId="0" fontId="4" fillId="5" borderId="9" xfId="0" applyFont="1" applyFill="1" applyBorder="1" applyAlignment="1" applyProtection="1">
      <alignment horizontal="center" vertical="center" shrinkToFit="1"/>
      <protection hidden="1"/>
    </xf>
    <xf numFmtId="0" fontId="4" fillId="5" borderId="10" xfId="0" applyFont="1" applyFill="1" applyBorder="1" applyAlignment="1" applyProtection="1">
      <alignment horizontal="center" vertical="center" shrinkToFit="1"/>
      <protection hidden="1"/>
    </xf>
    <xf numFmtId="0" fontId="14" fillId="6" borderId="8" xfId="0" applyFont="1" applyFill="1" applyBorder="1" applyAlignment="1" applyProtection="1">
      <alignment vertical="center" wrapText="1"/>
      <protection hidden="1"/>
    </xf>
    <xf numFmtId="0" fontId="14" fillId="6" borderId="9" xfId="0" applyFont="1" applyFill="1" applyBorder="1" applyAlignment="1" applyProtection="1">
      <alignment vertical="center"/>
      <protection hidden="1"/>
    </xf>
    <xf numFmtId="0" fontId="14" fillId="6" borderId="10" xfId="0" applyFont="1" applyFill="1" applyBorder="1" applyAlignment="1" applyProtection="1">
      <alignment vertical="center"/>
      <protection hidden="1"/>
    </xf>
    <xf numFmtId="0" fontId="9" fillId="4" borderId="8" xfId="0" applyFont="1" applyFill="1" applyBorder="1" applyAlignment="1" applyProtection="1">
      <alignment horizontal="justify" vertical="center" wrapText="1"/>
      <protection hidden="1"/>
    </xf>
    <xf numFmtId="0" fontId="9" fillId="4" borderId="9" xfId="0" applyFont="1" applyFill="1" applyBorder="1" applyAlignment="1" applyProtection="1">
      <alignment horizontal="justify" vertical="center"/>
      <protection hidden="1"/>
    </xf>
    <xf numFmtId="0" fontId="9" fillId="4" borderId="10" xfId="0" applyFont="1" applyFill="1" applyBorder="1" applyAlignment="1" applyProtection="1">
      <alignment horizontal="justify" vertical="center"/>
      <protection hidden="1"/>
    </xf>
    <xf numFmtId="0" fontId="4" fillId="3" borderId="7" xfId="0" applyFont="1" applyFill="1" applyBorder="1" applyAlignment="1" applyProtection="1">
      <alignment horizontal="center" vertical="center"/>
      <protection hidden="1"/>
    </xf>
    <xf numFmtId="0" fontId="13" fillId="5" borderId="7" xfId="0" applyFont="1" applyFill="1" applyBorder="1" applyAlignment="1" applyProtection="1">
      <alignment horizontal="center" vertical="center"/>
      <protection hidden="1"/>
    </xf>
    <xf numFmtId="0" fontId="9" fillId="3" borderId="7" xfId="0" applyFont="1" applyFill="1" applyBorder="1" applyAlignment="1" applyProtection="1">
      <alignment horizontal="center" vertical="center"/>
      <protection hidden="1"/>
    </xf>
    <xf numFmtId="0" fontId="4" fillId="3" borderId="11" xfId="0" applyFont="1" applyFill="1" applyBorder="1" applyAlignment="1" applyProtection="1">
      <alignment horizontal="center" vertical="center" wrapText="1"/>
      <protection hidden="1"/>
    </xf>
    <xf numFmtId="49" fontId="9" fillId="7" borderId="12" xfId="0" applyNumberFormat="1" applyFont="1" applyFill="1" applyBorder="1" applyAlignment="1" applyProtection="1">
      <alignment vertical="center"/>
      <protection locked="0"/>
    </xf>
    <xf numFmtId="0" fontId="13" fillId="0" borderId="6" xfId="0" applyFont="1" applyBorder="1" applyAlignment="1" applyProtection="1">
      <alignment horizontal="center" vertical="center"/>
      <protection locked="0" hidden="1"/>
    </xf>
    <xf numFmtId="0" fontId="15" fillId="0" borderId="7" xfId="0" applyFont="1" applyBorder="1" applyAlignment="1" applyProtection="1">
      <alignment horizontal="center" vertical="center"/>
      <protection locked="0" hidden="1"/>
    </xf>
    <xf numFmtId="0" fontId="15" fillId="0" borderId="7" xfId="0" applyFont="1" applyFill="1" applyBorder="1" applyAlignment="1" applyProtection="1">
      <alignment vertical="center"/>
      <protection locked="0" hidden="1"/>
    </xf>
    <xf numFmtId="0" fontId="16" fillId="0" borderId="8" xfId="0" applyFont="1" applyFill="1" applyBorder="1" applyAlignment="1" applyProtection="1">
      <alignment vertical="center" shrinkToFit="1"/>
      <protection locked="0" hidden="1"/>
    </xf>
    <xf numFmtId="0" fontId="17" fillId="8" borderId="7" xfId="0" applyFont="1" applyFill="1" applyBorder="1" applyAlignment="1" applyProtection="1">
      <alignment horizontal="center" vertical="center" shrinkToFit="1"/>
      <protection hidden="1"/>
    </xf>
    <xf numFmtId="0" fontId="17" fillId="0" borderId="7" xfId="0" applyFont="1" applyBorder="1" applyAlignment="1" applyProtection="1">
      <alignment horizontal="center" vertical="center" shrinkToFit="1"/>
      <protection locked="0" hidden="1"/>
    </xf>
    <xf numFmtId="0" fontId="18" fillId="9" borderId="10" xfId="0" applyFont="1" applyFill="1" applyBorder="1" applyAlignment="1" applyProtection="1">
      <alignment horizontal="center" vertical="center" shrinkToFit="1"/>
      <protection hidden="1"/>
    </xf>
    <xf numFmtId="0" fontId="18" fillId="5" borderId="7" xfId="0" applyFont="1" applyFill="1" applyBorder="1" applyAlignment="1" applyProtection="1">
      <alignment horizontal="center" vertical="center" shrinkToFit="1"/>
      <protection hidden="1"/>
    </xf>
    <xf numFmtId="0" fontId="19" fillId="9" borderId="7" xfId="0" applyFont="1" applyFill="1" applyBorder="1" applyAlignment="1" applyProtection="1">
      <alignment vertical="center"/>
      <protection hidden="1"/>
    </xf>
    <xf numFmtId="0" fontId="19" fillId="6" borderId="7" xfId="0" applyFont="1" applyFill="1" applyBorder="1" applyAlignment="1" applyProtection="1">
      <alignment vertical="center"/>
      <protection hidden="1"/>
    </xf>
    <xf numFmtId="0" fontId="13" fillId="9" borderId="7" xfId="0" applyFont="1" applyFill="1" applyBorder="1" applyAlignment="1" applyProtection="1">
      <alignment horizontal="center" vertical="center"/>
      <protection hidden="1"/>
    </xf>
    <xf numFmtId="0" fontId="13" fillId="4" borderId="7" xfId="0" applyFont="1" applyFill="1" applyBorder="1" applyAlignment="1" applyProtection="1">
      <alignment horizontal="center" vertical="center"/>
      <protection hidden="1"/>
    </xf>
    <xf numFmtId="0" fontId="20" fillId="0" borderId="7" xfId="0" applyFont="1" applyBorder="1" applyAlignment="1" applyProtection="1">
      <alignment horizontal="center" vertical="center"/>
      <protection locked="0" hidden="1"/>
    </xf>
    <xf numFmtId="0" fontId="16" fillId="5" borderId="7" xfId="0" applyFont="1" applyFill="1" applyBorder="1" applyAlignment="1" applyProtection="1">
      <alignment vertical="center"/>
      <protection hidden="1"/>
    </xf>
    <xf numFmtId="0" fontId="13" fillId="0" borderId="7" xfId="0" applyFont="1" applyBorder="1" applyAlignment="1" applyProtection="1">
      <alignment horizontal="center" vertical="center"/>
      <protection locked="0" hidden="1"/>
    </xf>
    <xf numFmtId="0" fontId="17" fillId="0" borderId="11" xfId="0" applyFont="1" applyBorder="1" applyAlignment="1" applyProtection="1">
      <alignment horizontal="center" vertical="center"/>
      <protection locked="0" hidden="1"/>
    </xf>
    <xf numFmtId="0" fontId="21" fillId="0" borderId="0" xfId="0" applyFont="1" applyAlignment="1" applyProtection="1">
      <alignment vertical="center"/>
      <protection locked="0"/>
    </xf>
    <xf numFmtId="0" fontId="16" fillId="0" borderId="12" xfId="0" applyFont="1" applyBorder="1" applyAlignment="1" applyProtection="1">
      <alignment vertical="center"/>
      <protection locked="0"/>
    </xf>
    <xf numFmtId="0" fontId="13" fillId="0" borderId="0" xfId="0" applyFont="1" applyAlignment="1" applyProtection="1">
      <alignment vertical="center"/>
      <protection locked="0"/>
    </xf>
    <xf numFmtId="0" fontId="17" fillId="0" borderId="7" xfId="0" applyFont="1" applyFill="1" applyBorder="1" applyAlignment="1" applyProtection="1">
      <alignment horizontal="center" vertical="center" shrinkToFit="1"/>
      <protection locked="0" hidden="1"/>
    </xf>
    <xf numFmtId="0" fontId="18" fillId="5" borderId="10" xfId="0" applyFont="1" applyFill="1" applyBorder="1" applyAlignment="1" applyProtection="1">
      <alignment horizontal="center" vertical="center" shrinkToFit="1"/>
      <protection hidden="1"/>
    </xf>
    <xf numFmtId="0" fontId="18" fillId="9" borderId="7" xfId="0" applyFont="1" applyFill="1" applyBorder="1" applyAlignment="1" applyProtection="1">
      <alignment horizontal="center" vertical="center" shrinkToFit="1"/>
      <protection hidden="1"/>
    </xf>
    <xf numFmtId="0" fontId="13" fillId="0" borderId="13" xfId="0" applyFont="1" applyBorder="1" applyAlignment="1" applyProtection="1">
      <alignment horizontal="center" vertical="center"/>
      <protection locked="0" hidden="1"/>
    </xf>
    <xf numFmtId="0" fontId="15" fillId="0" borderId="14" xfId="0" applyFont="1" applyBorder="1" applyAlignment="1" applyProtection="1">
      <alignment horizontal="center" vertical="center"/>
      <protection locked="0" hidden="1"/>
    </xf>
    <xf numFmtId="0" fontId="15" fillId="0" borderId="14" xfId="0" applyFont="1" applyFill="1" applyBorder="1" applyAlignment="1" applyProtection="1">
      <alignment vertical="center"/>
      <protection locked="0" hidden="1"/>
    </xf>
    <xf numFmtId="0" fontId="16" fillId="0" borderId="15" xfId="0" applyFont="1" applyFill="1" applyBorder="1" applyAlignment="1" applyProtection="1">
      <alignment vertical="center" shrinkToFit="1"/>
      <protection locked="0" hidden="1"/>
    </xf>
    <xf numFmtId="0" fontId="17" fillId="0" borderId="14" xfId="0" applyFont="1" applyFill="1" applyBorder="1" applyAlignment="1" applyProtection="1">
      <alignment horizontal="center" vertical="center" shrinkToFit="1"/>
      <protection locked="0" hidden="1"/>
    </xf>
    <xf numFmtId="0" fontId="17" fillId="0" borderId="14" xfId="0" applyFont="1" applyBorder="1" applyAlignment="1" applyProtection="1">
      <alignment horizontal="center" vertical="center" shrinkToFit="1"/>
      <protection locked="0" hidden="1"/>
    </xf>
    <xf numFmtId="0" fontId="17" fillId="8" borderId="14" xfId="0" applyFont="1" applyFill="1" applyBorder="1" applyAlignment="1" applyProtection="1">
      <alignment horizontal="center" vertical="center" shrinkToFit="1"/>
      <protection hidden="1"/>
    </xf>
    <xf numFmtId="0" fontId="18" fillId="5" borderId="16" xfId="0" applyFont="1" applyFill="1" applyBorder="1" applyAlignment="1" applyProtection="1">
      <alignment horizontal="center" vertical="center" shrinkToFit="1"/>
      <protection hidden="1"/>
    </xf>
    <xf numFmtId="0" fontId="18" fillId="9" borderId="14" xfId="0" applyFont="1" applyFill="1" applyBorder="1" applyAlignment="1" applyProtection="1">
      <alignment horizontal="center" vertical="center" shrinkToFit="1"/>
      <protection hidden="1"/>
    </xf>
    <xf numFmtId="0" fontId="19" fillId="6" borderId="14" xfId="0" applyFont="1" applyFill="1" applyBorder="1" applyAlignment="1" applyProtection="1">
      <alignment vertical="center"/>
      <protection hidden="1"/>
    </xf>
    <xf numFmtId="0" fontId="19" fillId="9" borderId="14" xfId="0" applyFont="1" applyFill="1" applyBorder="1" applyAlignment="1" applyProtection="1">
      <alignment vertical="center"/>
      <protection hidden="1"/>
    </xf>
    <xf numFmtId="0" fontId="13" fillId="4" borderId="14" xfId="0" applyFont="1" applyFill="1" applyBorder="1" applyAlignment="1" applyProtection="1">
      <alignment horizontal="center" vertical="center"/>
      <protection hidden="1"/>
    </xf>
    <xf numFmtId="0" fontId="13" fillId="9" borderId="14" xfId="0" applyFont="1" applyFill="1" applyBorder="1" applyAlignment="1" applyProtection="1">
      <alignment horizontal="center" vertical="center"/>
      <protection hidden="1"/>
    </xf>
    <xf numFmtId="0" fontId="20" fillId="0" borderId="14" xfId="0" applyFont="1" applyBorder="1" applyAlignment="1" applyProtection="1">
      <alignment horizontal="center" vertical="center"/>
      <protection locked="0" hidden="1"/>
    </xf>
    <xf numFmtId="0" fontId="16" fillId="5" borderId="14" xfId="0" applyFont="1" applyFill="1" applyBorder="1" applyAlignment="1" applyProtection="1">
      <alignment vertical="center"/>
      <protection hidden="1"/>
    </xf>
    <xf numFmtId="0" fontId="13" fillId="0" borderId="14" xfId="0" applyFont="1" applyBorder="1" applyAlignment="1" applyProtection="1">
      <alignment horizontal="center" vertical="center"/>
      <protection locked="0" hidden="1"/>
    </xf>
    <xf numFmtId="0" fontId="17" fillId="0" borderId="17" xfId="0" applyFont="1" applyBorder="1" applyAlignment="1" applyProtection="1">
      <alignment horizontal="center" vertical="center"/>
      <protection locked="0" hidden="1"/>
    </xf>
    <xf numFmtId="0" fontId="15" fillId="0" borderId="0" xfId="0" applyFont="1" applyAlignment="1" applyProtection="1">
      <alignment vertical="center"/>
      <protection locked="0"/>
    </xf>
    <xf numFmtId="0" fontId="18" fillId="0" borderId="0" xfId="0" applyFont="1" applyAlignment="1" applyProtection="1">
      <alignment vertical="center"/>
      <protection locked="0"/>
    </xf>
    <xf numFmtId="0" fontId="16" fillId="0" borderId="0" xfId="0" applyFont="1" applyAlignment="1" applyProtection="1">
      <alignment vertical="center"/>
      <protection locked="0"/>
    </xf>
    <xf numFmtId="0" fontId="9" fillId="0" borderId="6" xfId="0" applyFont="1" applyBorder="1" applyAlignment="1" applyProtection="1">
      <alignment horizontal="center" vertical="center"/>
    </xf>
    <xf numFmtId="0" fontId="12" fillId="3" borderId="7" xfId="0" applyFont="1" applyFill="1" applyBorder="1" applyAlignment="1" applyProtection="1">
      <alignment horizontal="center" vertical="center"/>
    </xf>
    <xf numFmtId="0" fontId="12" fillId="3" borderId="8" xfId="0" applyFont="1" applyFill="1" applyBorder="1" applyAlignment="1" applyProtection="1">
      <alignment horizontal="center" vertical="center"/>
    </xf>
    <xf numFmtId="0" fontId="13" fillId="4" borderId="7" xfId="0" applyFont="1" applyFill="1" applyBorder="1" applyAlignment="1" applyProtection="1">
      <alignment horizontal="center" vertical="center" shrinkToFit="1"/>
    </xf>
    <xf numFmtId="0" fontId="4" fillId="5" borderId="8" xfId="0" applyFont="1" applyFill="1" applyBorder="1" applyAlignment="1" applyProtection="1">
      <alignment horizontal="center" vertical="center" shrinkToFit="1"/>
    </xf>
    <xf numFmtId="0" fontId="4" fillId="5" borderId="9" xfId="0" applyFont="1" applyFill="1" applyBorder="1" applyAlignment="1" applyProtection="1">
      <alignment horizontal="center" vertical="center" shrinkToFit="1"/>
    </xf>
    <xf numFmtId="0" fontId="4" fillId="5" borderId="10" xfId="0" applyFont="1" applyFill="1" applyBorder="1" applyAlignment="1" applyProtection="1">
      <alignment horizontal="center" vertical="center" shrinkToFit="1"/>
    </xf>
    <xf numFmtId="0" fontId="14" fillId="6" borderId="8" xfId="0" applyFont="1" applyFill="1" applyBorder="1" applyAlignment="1" applyProtection="1">
      <alignment vertical="center" wrapText="1"/>
    </xf>
    <xf numFmtId="0" fontId="14" fillId="6" borderId="9" xfId="0" applyFont="1" applyFill="1" applyBorder="1" applyAlignment="1" applyProtection="1">
      <alignment vertical="center"/>
    </xf>
    <xf numFmtId="0" fontId="14" fillId="6" borderId="10" xfId="0" applyFont="1" applyFill="1" applyBorder="1" applyAlignment="1" applyProtection="1">
      <alignment vertical="center"/>
    </xf>
    <xf numFmtId="0" fontId="9" fillId="4" borderId="8" xfId="0" applyFont="1" applyFill="1" applyBorder="1" applyAlignment="1" applyProtection="1">
      <alignment horizontal="justify" vertical="center" wrapText="1"/>
    </xf>
    <xf numFmtId="0" fontId="9" fillId="4" borderId="9" xfId="0" applyFont="1" applyFill="1" applyBorder="1" applyAlignment="1" applyProtection="1">
      <alignment horizontal="justify" vertical="center"/>
    </xf>
    <xf numFmtId="0" fontId="9" fillId="4" borderId="10" xfId="0" applyFont="1" applyFill="1" applyBorder="1" applyAlignment="1" applyProtection="1">
      <alignment horizontal="justify" vertical="center"/>
    </xf>
    <xf numFmtId="0" fontId="4" fillId="3" borderId="7" xfId="0" applyFont="1" applyFill="1" applyBorder="1" applyAlignment="1" applyProtection="1">
      <alignment horizontal="center" vertical="center"/>
    </xf>
    <xf numFmtId="0" fontId="13" fillId="5" borderId="7" xfId="0" applyFont="1" applyFill="1" applyBorder="1" applyAlignment="1" applyProtection="1">
      <alignment horizontal="center" vertical="center"/>
    </xf>
    <xf numFmtId="0" fontId="9" fillId="3" borderId="7" xfId="0" applyFont="1" applyFill="1" applyBorder="1" applyAlignment="1" applyProtection="1">
      <alignment horizontal="center" vertical="center"/>
    </xf>
    <xf numFmtId="0" fontId="4" fillId="3" borderId="11" xfId="0" applyFont="1" applyFill="1" applyBorder="1" applyAlignment="1" applyProtection="1">
      <alignment horizontal="center" vertical="center" wrapText="1"/>
    </xf>
    <xf numFmtId="0" fontId="13" fillId="0" borderId="6" xfId="0" applyFont="1" applyBorder="1" applyAlignment="1" applyProtection="1">
      <alignment horizontal="center" vertical="center"/>
      <protection locked="0"/>
    </xf>
    <xf numFmtId="0" fontId="17" fillId="8" borderId="7" xfId="0" applyFont="1" applyFill="1" applyBorder="1" applyAlignment="1" applyProtection="1">
      <alignment horizontal="center" vertical="center" shrinkToFit="1"/>
    </xf>
    <xf numFmtId="0" fontId="17" fillId="0" borderId="7" xfId="0" applyFont="1" applyBorder="1" applyAlignment="1" applyProtection="1">
      <alignment horizontal="center" vertical="center" shrinkToFit="1"/>
      <protection locked="0"/>
    </xf>
    <xf numFmtId="0" fontId="18" fillId="9" borderId="10" xfId="0" applyFont="1" applyFill="1" applyBorder="1" applyAlignment="1" applyProtection="1">
      <alignment horizontal="center" vertical="center" shrinkToFit="1"/>
    </xf>
    <xf numFmtId="0" fontId="18" fillId="5" borderId="7" xfId="0" applyFont="1" applyFill="1" applyBorder="1" applyAlignment="1" applyProtection="1">
      <alignment horizontal="center" vertical="center" shrinkToFit="1"/>
    </xf>
    <xf numFmtId="0" fontId="19" fillId="9" borderId="7" xfId="0" applyFont="1" applyFill="1" applyBorder="1" applyAlignment="1" applyProtection="1">
      <alignment vertical="center"/>
    </xf>
    <xf numFmtId="0" fontId="19" fillId="6" borderId="7" xfId="0" applyFont="1" applyFill="1" applyBorder="1" applyAlignment="1" applyProtection="1">
      <alignment vertical="center"/>
    </xf>
    <xf numFmtId="0" fontId="13" fillId="4" borderId="7" xfId="0" applyFont="1" applyFill="1" applyBorder="1" applyAlignment="1" applyProtection="1">
      <alignment horizontal="center" vertical="center"/>
    </xf>
    <xf numFmtId="0" fontId="16" fillId="5" borderId="7" xfId="0" applyFont="1" applyFill="1" applyBorder="1" applyAlignment="1" applyProtection="1">
      <alignment vertical="center"/>
    </xf>
    <xf numFmtId="0" fontId="13" fillId="0" borderId="7" xfId="0" applyFont="1" applyBorder="1" applyAlignment="1" applyProtection="1">
      <alignment horizontal="center" vertical="center"/>
      <protection locked="0"/>
    </xf>
    <xf numFmtId="0" fontId="17" fillId="0" borderId="11" xfId="0" applyFont="1" applyBorder="1" applyAlignment="1" applyProtection="1">
      <alignment horizontal="center" vertical="center"/>
      <protection locked="0"/>
    </xf>
    <xf numFmtId="0" fontId="17" fillId="0" borderId="7" xfId="0" applyFont="1" applyFill="1" applyBorder="1" applyAlignment="1" applyProtection="1">
      <alignment horizontal="center" vertical="center" shrinkToFit="1"/>
      <protection locked="0"/>
    </xf>
    <xf numFmtId="0" fontId="18" fillId="5" borderId="10" xfId="0" applyFont="1" applyFill="1" applyBorder="1" applyAlignment="1" applyProtection="1">
      <alignment horizontal="center" vertical="center" shrinkToFit="1"/>
    </xf>
    <xf numFmtId="0" fontId="18" fillId="9" borderId="7" xfId="0" applyFont="1" applyFill="1" applyBorder="1" applyAlignment="1" applyProtection="1">
      <alignment horizontal="center" vertical="center" shrinkToFit="1"/>
    </xf>
    <xf numFmtId="0" fontId="13" fillId="0" borderId="13" xfId="0" applyFont="1" applyBorder="1" applyAlignment="1" applyProtection="1">
      <alignment horizontal="center" vertical="center"/>
      <protection locked="0"/>
    </xf>
    <xf numFmtId="0" fontId="17" fillId="0" borderId="14" xfId="0" applyFont="1" applyFill="1" applyBorder="1" applyAlignment="1" applyProtection="1">
      <alignment horizontal="center" vertical="center" shrinkToFit="1"/>
      <protection locked="0"/>
    </xf>
    <xf numFmtId="0" fontId="17" fillId="0" borderId="14" xfId="0" applyFont="1" applyBorder="1" applyAlignment="1" applyProtection="1">
      <alignment horizontal="center" vertical="center" shrinkToFit="1"/>
      <protection locked="0"/>
    </xf>
    <xf numFmtId="0" fontId="17" fillId="8" borderId="14" xfId="0" applyFont="1" applyFill="1" applyBorder="1" applyAlignment="1" applyProtection="1">
      <alignment horizontal="center" vertical="center" shrinkToFit="1"/>
    </xf>
    <xf numFmtId="0" fontId="18" fillId="5" borderId="16" xfId="0" applyFont="1" applyFill="1" applyBorder="1" applyAlignment="1" applyProtection="1">
      <alignment horizontal="center" vertical="center" shrinkToFit="1"/>
    </xf>
    <xf numFmtId="0" fontId="18" fillId="9" borderId="14" xfId="0" applyFont="1" applyFill="1" applyBorder="1" applyAlignment="1" applyProtection="1">
      <alignment horizontal="center" vertical="center" shrinkToFit="1"/>
    </xf>
    <xf numFmtId="0" fontId="19" fillId="6" borderId="14" xfId="0" applyFont="1" applyFill="1" applyBorder="1" applyAlignment="1" applyProtection="1">
      <alignment vertical="center"/>
    </xf>
    <xf numFmtId="0" fontId="19" fillId="9" borderId="14" xfId="0" applyFont="1" applyFill="1" applyBorder="1" applyAlignment="1" applyProtection="1">
      <alignment vertical="center"/>
    </xf>
    <xf numFmtId="0" fontId="13" fillId="4" borderId="14" xfId="0" applyFont="1" applyFill="1" applyBorder="1" applyAlignment="1" applyProtection="1">
      <alignment horizontal="center" vertical="center"/>
    </xf>
    <xf numFmtId="0" fontId="16" fillId="5" borderId="14" xfId="0" applyFont="1" applyFill="1" applyBorder="1" applyAlignment="1" applyProtection="1">
      <alignment vertical="center"/>
    </xf>
    <xf numFmtId="0" fontId="13" fillId="0" borderId="14" xfId="0" applyFont="1" applyBorder="1" applyAlignment="1" applyProtection="1">
      <alignment horizontal="center" vertical="center"/>
      <protection locked="0"/>
    </xf>
    <xf numFmtId="0" fontId="17" fillId="0" borderId="17" xfId="0" applyFont="1" applyBorder="1" applyAlignment="1" applyProtection="1">
      <alignment horizontal="center" vertical="center"/>
      <protection locked="0"/>
    </xf>
    <xf numFmtId="0" fontId="15" fillId="0" borderId="7" xfId="0" applyFont="1" applyBorder="1" applyAlignment="1" applyProtection="1">
      <alignment vertical="center"/>
      <protection locked="0" hidden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89</xdr:col>
          <xdr:colOff>175260</xdr:colOff>
          <xdr:row>7</xdr:row>
          <xdr:rowOff>106680</xdr:rowOff>
        </xdr:from>
        <xdr:to>
          <xdr:col>90</xdr:col>
          <xdr:colOff>556260</xdr:colOff>
          <xdr:row>9</xdr:row>
          <xdr:rowOff>30480</xdr:rowOff>
        </xdr:to>
        <xdr:sp macro="" textlink="">
          <xdr:nvSpPr>
            <xdr:cNvPr id="1025" name="Button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en-US" sz="1200" b="1" i="0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Local PDF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89</xdr:col>
          <xdr:colOff>571500</xdr:colOff>
          <xdr:row>9</xdr:row>
          <xdr:rowOff>114300</xdr:rowOff>
        </xdr:from>
        <xdr:to>
          <xdr:col>90</xdr:col>
          <xdr:colOff>563880</xdr:colOff>
          <xdr:row>11</xdr:row>
          <xdr:rowOff>60960</xdr:rowOff>
        </xdr:to>
        <xdr:sp macro="" textlink="">
          <xdr:nvSpPr>
            <xdr:cNvPr id="1026" name="Button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en-US" sz="1200" b="1" i="0" u="none" strike="noStrike" baseline="0">
                  <a:solidFill>
                    <a:srgbClr val="0000FF"/>
                  </a:solidFill>
                  <a:latin typeface="Arial"/>
                  <a:cs typeface="Arial"/>
                </a:rPr>
                <a:t>sync</a:t>
              </a:r>
            </a:p>
          </xdr:txBody>
        </xdr:sp>
        <xdr:clientData fPrintsWithSheet="0"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raws%20RR4%20-%2010&#940;&#961;&#953;&#945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tup"/>
      <sheetName val="ALboys"/>
      <sheetName val="ALgirls"/>
      <sheetName val="Boys"/>
      <sheetName val="Girls"/>
      <sheetName val="PrgBoys"/>
      <sheetName val="PrgGirls"/>
      <sheetName val="tables"/>
    </sheetNames>
    <sheetDataSet>
      <sheetData sheetId="0">
        <row r="3">
          <cell r="B3" t="str">
            <v>Θ' ΕΝΩΣΗ</v>
          </cell>
        </row>
        <row r="4">
          <cell r="B4" t="str">
            <v>ΟΑ ΠΕΤΡΟΥΠΟΛΗΣ</v>
          </cell>
        </row>
        <row r="7">
          <cell r="B7" t="str">
            <v>OPEN</v>
          </cell>
        </row>
        <row r="9">
          <cell r="B9">
            <v>42896</v>
          </cell>
        </row>
        <row r="10">
          <cell r="B10">
            <v>42898</v>
          </cell>
        </row>
        <row r="13">
          <cell r="B13" t="str">
            <v>Ν.Πατσουράκου</v>
          </cell>
        </row>
      </sheetData>
      <sheetData sheetId="1"/>
      <sheetData sheetId="2">
        <row r="1">
          <cell r="A1" t="str">
            <v>Θ' ΕΝΩΣΗ, OPEN, ΟΑ ΠΕΤΡΟΥΠΟΛΗΣ, 10/6-12/6/2017</v>
          </cell>
        </row>
        <row r="2">
          <cell r="A2" t="str">
            <v>α/α</v>
          </cell>
          <cell r="B2" t="str">
            <v>Α.Μ.</v>
          </cell>
          <cell r="C2" t="str">
            <v>Ονοματεπώνυμο</v>
          </cell>
          <cell r="D2" t="str">
            <v>Σύλλογος</v>
          </cell>
        </row>
        <row r="3">
          <cell r="A3">
            <v>1</v>
          </cell>
          <cell r="B3">
            <v>1</v>
          </cell>
          <cell r="C3" t="str">
            <v>ΤΣΑΓΚΟΥΡΝΑ ΚΩΝΣΤΑΝΤΙΝΑ</v>
          </cell>
          <cell r="D3" t="str">
            <v>ΚΩΝΣΤΑΝΤΙΝΑ</v>
          </cell>
        </row>
        <row r="4">
          <cell r="A4">
            <v>2</v>
          </cell>
          <cell r="B4">
            <v>2</v>
          </cell>
          <cell r="C4" t="str">
            <v>ΑΝΤΩΝΙΟΥΔΑΚΗ ΜΑΡΙΤΙΝΑ</v>
          </cell>
          <cell r="D4" t="str">
            <v>ΜΑΡΙΤΙΝΑ</v>
          </cell>
        </row>
        <row r="5">
          <cell r="A5">
            <v>3</v>
          </cell>
          <cell r="B5">
            <v>3</v>
          </cell>
          <cell r="C5" t="str">
            <v>ΡΑΠΤΗ ΕΙΡΗΝΗ</v>
          </cell>
          <cell r="D5" t="str">
            <v>ΕΙΡΗΝΗ- ΧΡΥΣΟΒΑΛΑΝΤΟΥ</v>
          </cell>
        </row>
        <row r="6">
          <cell r="A6">
            <v>4</v>
          </cell>
          <cell r="B6">
            <v>4</v>
          </cell>
          <cell r="C6" t="str">
            <v>ΓΕΡΟΣΤΑΘΗ ΜΕΛΙΤΙΝΗ</v>
          </cell>
          <cell r="D6" t="str">
            <v>ΜΕΛΙΤΙΝΗ</v>
          </cell>
        </row>
        <row r="7">
          <cell r="A7">
            <v>5</v>
          </cell>
          <cell r="B7">
            <v>5</v>
          </cell>
          <cell r="C7" t="str">
            <v>ΧΟΝΔΡΟΠΟΥΛΟΥ ΜΕΛΙΝΑ</v>
          </cell>
          <cell r="D7" t="str">
            <v>ΜΕΛΙΝΑ</v>
          </cell>
        </row>
        <row r="8">
          <cell r="A8">
            <v>6</v>
          </cell>
          <cell r="B8">
            <v>6</v>
          </cell>
          <cell r="C8" t="str">
            <v>ΒΛΑΧΟΥ ΓΕΩΡΓΙΑ</v>
          </cell>
          <cell r="D8" t="str">
            <v>ΓΕΩΡΓΙΑ</v>
          </cell>
        </row>
        <row r="9">
          <cell r="A9">
            <v>7</v>
          </cell>
          <cell r="B9">
            <v>7</v>
          </cell>
          <cell r="C9" t="str">
            <v>KAZAKOY ΔΑΝΑΗ</v>
          </cell>
          <cell r="D9" t="str">
            <v>ΔΑΝΑΗ</v>
          </cell>
        </row>
        <row r="10">
          <cell r="A10">
            <v>8</v>
          </cell>
          <cell r="B10">
            <v>8</v>
          </cell>
          <cell r="C10" t="str">
            <v>ΚΟΥΚΟΥΛΑΚΗ  ΜΑΡΙΑ</v>
          </cell>
          <cell r="D10" t="str">
            <v>ΜΑΡΙΑ</v>
          </cell>
        </row>
        <row r="11">
          <cell r="A11">
            <v>9</v>
          </cell>
          <cell r="B11">
            <v>9</v>
          </cell>
          <cell r="C11" t="str">
            <v>ΖΗΚΑ  ΧΡΙΣΤΙΑΝΑ</v>
          </cell>
          <cell r="D11" t="str">
            <v>ΧΡΙΣΤΙΑΝΑ</v>
          </cell>
        </row>
        <row r="12">
          <cell r="A12">
            <v>10</v>
          </cell>
          <cell r="B12">
            <v>10</v>
          </cell>
          <cell r="C12" t="str">
            <v>ΦΡΙΚΑΣΕ ΙΩΑΝΝΑ</v>
          </cell>
          <cell r="D12" t="str">
            <v>ΙΩΑΝΝΑ</v>
          </cell>
        </row>
        <row r="13">
          <cell r="A13">
            <v>11</v>
          </cell>
          <cell r="B13">
            <v>11</v>
          </cell>
          <cell r="C13" t="str">
            <v>ΣΥΡΙΓΟΥ ΜΑΡΙΝΑ</v>
          </cell>
          <cell r="D13" t="str">
            <v>ΜΑΡΙΝΑ</v>
          </cell>
        </row>
        <row r="14">
          <cell r="A14">
            <v>12</v>
          </cell>
          <cell r="B14">
            <v>12</v>
          </cell>
          <cell r="C14" t="str">
            <v>ΓΚΑΤΗ ΕΙΡΗΝΗ</v>
          </cell>
          <cell r="D14" t="str">
            <v>ΕΙΡΗΝΗ</v>
          </cell>
        </row>
        <row r="15">
          <cell r="A15">
            <v>13</v>
          </cell>
          <cell r="B15">
            <v>13</v>
          </cell>
          <cell r="C15" t="str">
            <v>ΒΑΡΔΑΛΑ ΧΡΙΣΤΙΝΑ ΜΑΡΙΑ</v>
          </cell>
          <cell r="D15" t="str">
            <v>ΧΡΙΣΤΙΝΑ ΜΑΡΙΑ</v>
          </cell>
        </row>
        <row r="16">
          <cell r="A16">
            <v>14</v>
          </cell>
          <cell r="B16">
            <v>14</v>
          </cell>
          <cell r="C16" t="str">
            <v>ΛΥΚΑΚΗ ΜΑΡΙΛΕΝΑ</v>
          </cell>
          <cell r="D16" t="str">
            <v>ΜΑΡΙΛΕΝΑ</v>
          </cell>
        </row>
        <row r="17">
          <cell r="A17">
            <v>15</v>
          </cell>
          <cell r="B17">
            <v>15</v>
          </cell>
          <cell r="C17" t="str">
            <v>ΠΑΠΑΔΙΟΝΥΣΙΟΥ ΠΗΓΗ</v>
          </cell>
          <cell r="D17" t="str">
            <v>ΠΗΓΗ</v>
          </cell>
        </row>
        <row r="18">
          <cell r="A18">
            <v>16</v>
          </cell>
          <cell r="B18">
            <v>16</v>
          </cell>
          <cell r="C18" t="str">
            <v>ΠΑΝΤΕΛΑΡΑ ΕΒΕΛΙΝΑ</v>
          </cell>
          <cell r="D18" t="str">
            <v>ΕΒΕΛΙΝΑ</v>
          </cell>
        </row>
        <row r="19">
          <cell r="A19">
            <v>17</v>
          </cell>
          <cell r="B19">
            <v>17</v>
          </cell>
          <cell r="C19" t="str">
            <v>ΣΒΑΝΤΖΟΥΡΗ  ΖΩΗ</v>
          </cell>
          <cell r="D19" t="str">
            <v>ΖΩΗ</v>
          </cell>
        </row>
        <row r="20">
          <cell r="A20">
            <v>18</v>
          </cell>
          <cell r="B20">
            <v>18</v>
          </cell>
          <cell r="C20" t="str">
            <v>ΖΗΚΑ  ΕΙΡΗΝΗ</v>
          </cell>
          <cell r="D20" t="str">
            <v>ΕΙΡΗΝΗ</v>
          </cell>
        </row>
        <row r="21">
          <cell r="A21">
            <v>19</v>
          </cell>
          <cell r="B21">
            <v>19</v>
          </cell>
          <cell r="C21" t="str">
            <v>ΠΟΛΙΑ ΣΟΦΙΑ</v>
          </cell>
          <cell r="D21" t="str">
            <v>ΣΟΦΙΑ</v>
          </cell>
        </row>
        <row r="22">
          <cell r="A22">
            <v>20</v>
          </cell>
          <cell r="B22">
            <v>20</v>
          </cell>
          <cell r="C22" t="str">
            <v>ΣΙΑΜΑ ΑΡΓΥΡΩ</v>
          </cell>
          <cell r="D22" t="str">
            <v>ΑΡΓΥΡΩ</v>
          </cell>
        </row>
        <row r="23">
          <cell r="A23">
            <v>21</v>
          </cell>
          <cell r="B23">
            <v>21</v>
          </cell>
          <cell r="C23" t="str">
            <v>ΜΗΣΗ ΓΕΩΡΓΙΑ</v>
          </cell>
        </row>
        <row r="24">
          <cell r="A24">
            <v>22</v>
          </cell>
          <cell r="B24">
            <v>23</v>
          </cell>
          <cell r="C24" t="str">
            <v>ΖΑΡΚΑΔΑ ΔΕΣΠΟΙΝΑ</v>
          </cell>
          <cell r="D24" t="str">
            <v>ΔΕΣΠΟΙΝΑ</v>
          </cell>
        </row>
        <row r="25">
          <cell r="A25">
            <v>23</v>
          </cell>
          <cell r="B25">
            <v>24</v>
          </cell>
          <cell r="C25" t="str">
            <v>ΒΕΡΡΑ ΓΕΩΡΓΙΑ</v>
          </cell>
          <cell r="D25" t="str">
            <v>ΓΕΩΡΓΙΑ</v>
          </cell>
        </row>
        <row r="26">
          <cell r="A26">
            <v>24</v>
          </cell>
          <cell r="B26">
            <v>25</v>
          </cell>
          <cell r="C26" t="str">
            <v>ΠΑΝΑΓΑΚΟΥ ΔΩΡΟΘΕΑ</v>
          </cell>
          <cell r="D26" t="str">
            <v>ΔΩΡΟΘΕΑ</v>
          </cell>
        </row>
        <row r="27">
          <cell r="A27">
            <v>25</v>
          </cell>
          <cell r="B27">
            <v>26</v>
          </cell>
          <cell r="C27" t="str">
            <v>ΚΟΥΤΑΝΤΕ ΜΑΡΙΑ</v>
          </cell>
          <cell r="D27" t="str">
            <v>ΜΑΡΙΑ</v>
          </cell>
        </row>
        <row r="28">
          <cell r="A28">
            <v>26</v>
          </cell>
          <cell r="B28">
            <v>27</v>
          </cell>
          <cell r="C28" t="str">
            <v>ΓΚΟΝΟΥΛΟΥ ΛΥΔΙΑ</v>
          </cell>
          <cell r="D28" t="str">
            <v>ΛΥΔΙΑ</v>
          </cell>
        </row>
        <row r="29">
          <cell r="A29">
            <v>27</v>
          </cell>
          <cell r="B29">
            <v>28</v>
          </cell>
          <cell r="C29" t="str">
            <v>ΕΥΑΓΓΕΛΑΚΗ ΝΤΟΡΑ</v>
          </cell>
          <cell r="D29" t="str">
            <v>ΝΤΟΡΑ</v>
          </cell>
        </row>
        <row r="30">
          <cell r="A30">
            <v>28</v>
          </cell>
          <cell r="B30">
            <v>29</v>
          </cell>
          <cell r="C30" t="str">
            <v>ΓΕΩΡΓΙΑΚΑΚΗ ΧΡΥΣΟΥΛΑ</v>
          </cell>
          <cell r="D30" t="str">
            <v>ΧΡΥΣΟΥΛΑ</v>
          </cell>
        </row>
        <row r="31">
          <cell r="A31">
            <v>29</v>
          </cell>
          <cell r="B31">
            <v>30</v>
          </cell>
          <cell r="C31" t="str">
            <v>ΧΙΟΝΑΚΟΥ ΝΙΚΟΛΕΤΑ</v>
          </cell>
          <cell r="D31" t="str">
            <v>ΝΙΚΟΛΕΤΑ</v>
          </cell>
        </row>
        <row r="32">
          <cell r="A32">
            <v>30</v>
          </cell>
          <cell r="B32">
            <v>31</v>
          </cell>
          <cell r="C32" t="str">
            <v>ΣΥΡΙΓΟΥ  ΜΑΡΙΝΑ</v>
          </cell>
          <cell r="D32" t="str">
            <v>ΜΑΡΙΝΑ</v>
          </cell>
        </row>
        <row r="33">
          <cell r="A33">
            <v>31</v>
          </cell>
          <cell r="B33">
            <v>32</v>
          </cell>
          <cell r="C33" t="str">
            <v>ΣΚΑΡΠΕΤΗ ΗΡΩ</v>
          </cell>
          <cell r="D33" t="str">
            <v>ΗΡΩ</v>
          </cell>
        </row>
        <row r="34">
          <cell r="A34">
            <v>32</v>
          </cell>
        </row>
        <row r="35">
          <cell r="A35">
            <v>33</v>
          </cell>
        </row>
        <row r="36">
          <cell r="A36">
            <v>34</v>
          </cell>
        </row>
        <row r="37">
          <cell r="A37">
            <v>35</v>
          </cell>
        </row>
        <row r="38">
          <cell r="A38">
            <v>36</v>
          </cell>
        </row>
        <row r="39">
          <cell r="A39">
            <v>37</v>
          </cell>
        </row>
        <row r="40">
          <cell r="A40">
            <v>38</v>
          </cell>
        </row>
        <row r="41">
          <cell r="A41">
            <v>39</v>
          </cell>
        </row>
        <row r="42">
          <cell r="A42">
            <v>40</v>
          </cell>
        </row>
        <row r="43">
          <cell r="A43">
            <v>41</v>
          </cell>
        </row>
        <row r="44">
          <cell r="A44">
            <v>42</v>
          </cell>
        </row>
        <row r="45">
          <cell r="A45">
            <v>43</v>
          </cell>
        </row>
        <row r="46">
          <cell r="A46">
            <v>44</v>
          </cell>
        </row>
        <row r="47">
          <cell r="A47">
            <v>45</v>
          </cell>
        </row>
        <row r="48">
          <cell r="A48">
            <v>46</v>
          </cell>
        </row>
        <row r="49">
          <cell r="A49">
            <v>47</v>
          </cell>
        </row>
        <row r="50">
          <cell r="A50">
            <v>48</v>
          </cell>
        </row>
        <row r="51">
          <cell r="A51">
            <v>49</v>
          </cell>
        </row>
        <row r="52">
          <cell r="A52">
            <v>50</v>
          </cell>
        </row>
        <row r="53">
          <cell r="A53">
            <v>51</v>
          </cell>
        </row>
        <row r="54">
          <cell r="A54">
            <v>52</v>
          </cell>
        </row>
        <row r="55">
          <cell r="A55">
            <v>53</v>
          </cell>
        </row>
        <row r="56">
          <cell r="A56">
            <v>54</v>
          </cell>
        </row>
        <row r="57">
          <cell r="A57">
            <v>55</v>
          </cell>
        </row>
        <row r="58">
          <cell r="A58">
            <v>56</v>
          </cell>
        </row>
        <row r="59">
          <cell r="A59">
            <v>57</v>
          </cell>
        </row>
        <row r="60">
          <cell r="A60">
            <v>58</v>
          </cell>
        </row>
        <row r="61">
          <cell r="A61">
            <v>59</v>
          </cell>
        </row>
        <row r="62">
          <cell r="A62">
            <v>60</v>
          </cell>
        </row>
        <row r="63">
          <cell r="A63">
            <v>61</v>
          </cell>
        </row>
        <row r="64">
          <cell r="A64">
            <v>62</v>
          </cell>
        </row>
        <row r="65">
          <cell r="A65">
            <v>63</v>
          </cell>
        </row>
        <row r="66">
          <cell r="A66">
            <v>64</v>
          </cell>
        </row>
        <row r="67">
          <cell r="A67">
            <v>65</v>
          </cell>
        </row>
        <row r="68">
          <cell r="A68">
            <v>66</v>
          </cell>
        </row>
        <row r="69">
          <cell r="A69">
            <v>67</v>
          </cell>
        </row>
        <row r="70">
          <cell r="A70">
            <v>68</v>
          </cell>
        </row>
        <row r="71">
          <cell r="A71">
            <v>69</v>
          </cell>
        </row>
        <row r="72">
          <cell r="A72">
            <v>70</v>
          </cell>
        </row>
        <row r="73">
          <cell r="A73">
            <v>71</v>
          </cell>
        </row>
        <row r="74">
          <cell r="A74">
            <v>72</v>
          </cell>
        </row>
        <row r="75">
          <cell r="A75">
            <v>73</v>
          </cell>
        </row>
        <row r="76">
          <cell r="A76">
            <v>74</v>
          </cell>
        </row>
        <row r="77">
          <cell r="A77">
            <v>75</v>
          </cell>
        </row>
        <row r="78">
          <cell r="A78">
            <v>76</v>
          </cell>
        </row>
        <row r="79">
          <cell r="A79">
            <v>77</v>
          </cell>
        </row>
        <row r="80">
          <cell r="A80">
            <v>78</v>
          </cell>
        </row>
        <row r="81">
          <cell r="A81">
            <v>79</v>
          </cell>
        </row>
        <row r="82">
          <cell r="A82">
            <v>80</v>
          </cell>
        </row>
        <row r="83">
          <cell r="A83">
            <v>81</v>
          </cell>
        </row>
        <row r="84">
          <cell r="A84">
            <v>82</v>
          </cell>
        </row>
        <row r="85">
          <cell r="A85">
            <v>83</v>
          </cell>
        </row>
        <row r="86">
          <cell r="A86">
            <v>84</v>
          </cell>
        </row>
        <row r="87">
          <cell r="A87">
            <v>85</v>
          </cell>
        </row>
        <row r="88">
          <cell r="A88">
            <v>86</v>
          </cell>
        </row>
        <row r="89">
          <cell r="A89">
            <v>87</v>
          </cell>
        </row>
        <row r="90">
          <cell r="A90">
            <v>88</v>
          </cell>
        </row>
        <row r="91">
          <cell r="A91">
            <v>89</v>
          </cell>
        </row>
        <row r="92">
          <cell r="A92">
            <v>90</v>
          </cell>
        </row>
        <row r="93">
          <cell r="A93">
            <v>91</v>
          </cell>
        </row>
        <row r="94">
          <cell r="A94">
            <v>92</v>
          </cell>
        </row>
        <row r="95">
          <cell r="A95">
            <v>93</v>
          </cell>
        </row>
        <row r="96">
          <cell r="A96">
            <v>94</v>
          </cell>
        </row>
        <row r="97">
          <cell r="A97">
            <v>95</v>
          </cell>
        </row>
        <row r="98">
          <cell r="A98">
            <v>96</v>
          </cell>
        </row>
        <row r="99">
          <cell r="A99">
            <v>97</v>
          </cell>
        </row>
        <row r="100">
          <cell r="A100">
            <v>98</v>
          </cell>
        </row>
        <row r="101">
          <cell r="A101">
            <v>99</v>
          </cell>
        </row>
        <row r="102">
          <cell r="A102">
            <v>100</v>
          </cell>
        </row>
        <row r="103">
          <cell r="A103">
            <v>101</v>
          </cell>
        </row>
        <row r="104">
          <cell r="A104">
            <v>102</v>
          </cell>
        </row>
        <row r="105">
          <cell r="A105">
            <v>103</v>
          </cell>
        </row>
        <row r="106">
          <cell r="A106">
            <v>104</v>
          </cell>
        </row>
        <row r="107">
          <cell r="A107">
            <v>105</v>
          </cell>
        </row>
        <row r="108">
          <cell r="A108">
            <v>106</v>
          </cell>
        </row>
        <row r="109">
          <cell r="A109">
            <v>107</v>
          </cell>
        </row>
        <row r="110">
          <cell r="A110">
            <v>108</v>
          </cell>
        </row>
        <row r="111">
          <cell r="A111">
            <v>109</v>
          </cell>
        </row>
        <row r="112">
          <cell r="A112">
            <v>110</v>
          </cell>
        </row>
        <row r="113">
          <cell r="A113">
            <v>111</v>
          </cell>
        </row>
        <row r="114">
          <cell r="A114">
            <v>112</v>
          </cell>
        </row>
        <row r="115">
          <cell r="A115">
            <v>113</v>
          </cell>
        </row>
        <row r="116">
          <cell r="A116">
            <v>114</v>
          </cell>
        </row>
        <row r="117">
          <cell r="A117">
            <v>115</v>
          </cell>
        </row>
        <row r="118">
          <cell r="A118">
            <v>116</v>
          </cell>
        </row>
        <row r="119">
          <cell r="A119">
            <v>117</v>
          </cell>
        </row>
        <row r="120">
          <cell r="A120">
            <v>118</v>
          </cell>
        </row>
        <row r="121">
          <cell r="A121">
            <v>119</v>
          </cell>
        </row>
        <row r="122">
          <cell r="A122">
            <v>120</v>
          </cell>
        </row>
        <row r="123">
          <cell r="A123">
            <v>121</v>
          </cell>
        </row>
        <row r="124">
          <cell r="A124">
            <v>122</v>
          </cell>
        </row>
        <row r="125">
          <cell r="A125">
            <v>123</v>
          </cell>
        </row>
        <row r="126">
          <cell r="A126">
            <v>124</v>
          </cell>
        </row>
        <row r="127">
          <cell r="A127">
            <v>125</v>
          </cell>
        </row>
        <row r="128">
          <cell r="A128">
            <v>126</v>
          </cell>
        </row>
        <row r="129">
          <cell r="A129">
            <v>127</v>
          </cell>
        </row>
        <row r="130">
          <cell r="A130">
            <v>128</v>
          </cell>
        </row>
        <row r="131">
          <cell r="A131">
            <v>129</v>
          </cell>
        </row>
        <row r="132">
          <cell r="A132">
            <v>130</v>
          </cell>
        </row>
        <row r="133">
          <cell r="A133">
            <v>131</v>
          </cell>
        </row>
        <row r="134">
          <cell r="A134">
            <v>132</v>
          </cell>
        </row>
        <row r="135">
          <cell r="A135">
            <v>133</v>
          </cell>
        </row>
        <row r="136">
          <cell r="A136">
            <v>134</v>
          </cell>
        </row>
        <row r="137">
          <cell r="A137">
            <v>135</v>
          </cell>
        </row>
        <row r="138">
          <cell r="A138">
            <v>136</v>
          </cell>
        </row>
        <row r="139">
          <cell r="A139">
            <v>137</v>
          </cell>
        </row>
        <row r="140">
          <cell r="A140">
            <v>138</v>
          </cell>
        </row>
        <row r="141">
          <cell r="A141">
            <v>139</v>
          </cell>
        </row>
        <row r="142">
          <cell r="A142">
            <v>140</v>
          </cell>
        </row>
        <row r="143">
          <cell r="A143">
            <v>141</v>
          </cell>
        </row>
        <row r="144">
          <cell r="A144">
            <v>142</v>
          </cell>
        </row>
        <row r="145">
          <cell r="A145">
            <v>143</v>
          </cell>
        </row>
        <row r="146">
          <cell r="A146">
            <v>144</v>
          </cell>
        </row>
        <row r="147">
          <cell r="A147">
            <v>145</v>
          </cell>
        </row>
        <row r="148">
          <cell r="A148">
            <v>146</v>
          </cell>
        </row>
        <row r="149">
          <cell r="A149">
            <v>147</v>
          </cell>
        </row>
        <row r="150">
          <cell r="A150">
            <v>148</v>
          </cell>
        </row>
        <row r="151">
          <cell r="A151">
            <v>149</v>
          </cell>
        </row>
        <row r="152">
          <cell r="A152">
            <v>150</v>
          </cell>
        </row>
      </sheetData>
      <sheetData sheetId="3"/>
      <sheetData sheetId="4"/>
      <sheetData sheetId="5"/>
      <sheetData sheetId="6"/>
      <sheetData sheetId="7">
        <row r="2">
          <cell r="V2" t="str">
            <v>Παν</v>
          </cell>
        </row>
        <row r="3">
          <cell r="P3" t="str">
            <v>U10</v>
          </cell>
          <cell r="V3" t="str">
            <v>Ε3</v>
          </cell>
          <cell r="W3" t="str">
            <v>ΑΑ ΑΙΓΑΛΕΩ</v>
          </cell>
          <cell r="Z3" t="str">
            <v>ΕΦΟΑ</v>
          </cell>
          <cell r="AA3" t="str">
            <v>ΣΑΡΑΤΖΙΔΗΣ Δ</v>
          </cell>
        </row>
        <row r="4">
          <cell r="P4" t="str">
            <v>Α10</v>
          </cell>
          <cell r="V4" t="str">
            <v>Ε4</v>
          </cell>
          <cell r="W4" t="str">
            <v>ΑΑ ΑΛΜΠΑΤΡΟΣ</v>
          </cell>
          <cell r="Z4" t="str">
            <v>Α' ΕΝΩΣΗ</v>
          </cell>
          <cell r="AA4" t="str">
            <v>ΤΑΜΠΟΣΗ Τ</v>
          </cell>
        </row>
        <row r="5">
          <cell r="P5" t="str">
            <v>Α12</v>
          </cell>
          <cell r="W5" t="str">
            <v>ΑΑ ΚΕΡΚΥΡΑΣ</v>
          </cell>
          <cell r="Z5" t="str">
            <v>Β' ΕΝΩΣΗ</v>
          </cell>
          <cell r="AA5" t="str">
            <v>ΑΜΟΥΤΖΟΓΛΟΥ Κ</v>
          </cell>
        </row>
        <row r="6">
          <cell r="P6" t="str">
            <v>Α14</v>
          </cell>
          <cell r="W6" t="str">
            <v>ΑΑ ΝΑΟΥΣΑΣ</v>
          </cell>
          <cell r="Z6" t="str">
            <v>Γ' ΕΝΩΣΗ</v>
          </cell>
          <cell r="AA6" t="str">
            <v>ΘΕΟΔΩΡΟΠΟΥΛΟΥ Α</v>
          </cell>
        </row>
        <row r="7">
          <cell r="P7" t="str">
            <v>Α16</v>
          </cell>
          <cell r="W7" t="str">
            <v>ΑΑΑ ΑΛΙΜΟΥ</v>
          </cell>
          <cell r="Z7" t="str">
            <v>Δ' ΕΝΩΣΗ</v>
          </cell>
          <cell r="AA7" t="str">
            <v>ΚΑΖΑΝΗΣ Γ</v>
          </cell>
        </row>
        <row r="8">
          <cell r="P8" t="str">
            <v>Α18</v>
          </cell>
          <cell r="W8" t="str">
            <v>ΑΓΟ ΕΥΡΥΑΛΗ ΓΛΥΦΑΔΑΣ</v>
          </cell>
          <cell r="Z8" t="str">
            <v>Ε' ΕΝΩΣΗ</v>
          </cell>
          <cell r="AA8" t="str">
            <v>ΚΟΥΤΣΟΛΑΜΠΡΟΥ Α</v>
          </cell>
        </row>
        <row r="9">
          <cell r="P9" t="str">
            <v>Κ10</v>
          </cell>
          <cell r="W9" t="str">
            <v>ΑΓΟ ΘΕΣΠΡΩΤΙΚΟΥ</v>
          </cell>
          <cell r="Z9" t="str">
            <v>ΣΤ' ΕΝΩΣΗ</v>
          </cell>
          <cell r="AA9" t="str">
            <v>ΟΥΡΑΝΙΔΗΣ Φ</v>
          </cell>
        </row>
        <row r="10">
          <cell r="P10" t="str">
            <v>Κ12</v>
          </cell>
          <cell r="W10" t="str">
            <v>ΑΓΟ ΝΑΥΠΑΚΤΟΥ</v>
          </cell>
          <cell r="Z10" t="str">
            <v>Ζ' ΕΝΩΣΗ</v>
          </cell>
          <cell r="AA10" t="str">
            <v>ΠΑΛΑΙΣΤΗ Ν</v>
          </cell>
        </row>
        <row r="11">
          <cell r="P11" t="str">
            <v>Κ14</v>
          </cell>
          <cell r="W11" t="str">
            <v>ΑΓΟ ΦΙΛΙΠΠΙΑΔΑΣ</v>
          </cell>
          <cell r="Z11" t="str">
            <v>Η' ΕΝΩΣΗ</v>
          </cell>
          <cell r="AA11" t="str">
            <v>ΠΑΠΑΒΑΣΙΛΕΙΟΥ Χ</v>
          </cell>
        </row>
        <row r="12">
          <cell r="P12" t="str">
            <v>Κ16</v>
          </cell>
          <cell r="W12" t="str">
            <v>ΑΓΣ ΜΥΛΩΝ Ο ΛΕΡΝΟΣ</v>
          </cell>
          <cell r="Z12" t="str">
            <v>Θ' ΕΝΩΣΗ</v>
          </cell>
          <cell r="AA12" t="str">
            <v>ΠΑΤΣΟΥΡΑΚΟΥ Δ</v>
          </cell>
        </row>
        <row r="13">
          <cell r="P13" t="str">
            <v>Κ18</v>
          </cell>
          <cell r="W13" t="str">
            <v>ΑΕ ΚΑΛΑΒΡΥΤΩΝ</v>
          </cell>
          <cell r="Z13" t="str">
            <v>ΙΑ' ΕΝΩΣΗ</v>
          </cell>
          <cell r="AA13" t="str">
            <v>ΒΑΒΙΤΣΑ Π</v>
          </cell>
        </row>
        <row r="14">
          <cell r="P14" t="str">
            <v>-</v>
          </cell>
          <cell r="W14" t="str">
            <v>ΑΕ ΠΟΡΤΟ ΡΑΦΤΗ</v>
          </cell>
          <cell r="Z14" t="str">
            <v>ΣΒΑΕ</v>
          </cell>
          <cell r="AA14" t="str">
            <v>ΒΑΒΟΥΡΑΚΗ Ε</v>
          </cell>
        </row>
        <row r="15">
          <cell r="P15" t="str">
            <v>-</v>
          </cell>
          <cell r="W15" t="str">
            <v>ΑΕΚ ΤΡΙΠΟΛΗΣ</v>
          </cell>
          <cell r="Z15" t="str">
            <v>ITF &amp; ΣΒΑΕ</v>
          </cell>
          <cell r="AA15" t="str">
            <v>ΒΑΚΟΥΦΑΡΗΣ Δ</v>
          </cell>
        </row>
        <row r="16">
          <cell r="P16" t="str">
            <v>-</v>
          </cell>
          <cell r="W16" t="str">
            <v>ΑΕΤ ΝΙΚΗ ΠΑΤΡΩΝ</v>
          </cell>
          <cell r="Z16" t="str">
            <v>INTERSPORT</v>
          </cell>
          <cell r="AA16" t="str">
            <v>ΒΑΧΑΡΙΔΗΣ Γ</v>
          </cell>
        </row>
        <row r="17">
          <cell r="W17" t="str">
            <v>ΑΘΛ ΑΚΑΔ ΙΩΑΝΝΙΝΩΝ</v>
          </cell>
          <cell r="AA17" t="str">
            <v>ΒΟΥΡΟΥΚΟΣ Κ</v>
          </cell>
        </row>
        <row r="18">
          <cell r="W18" t="str">
            <v>ΑΘΛ ΚΕΝΤΡΟ ΑΝΤΙΣΦ ΛΑΜΙΑΣ</v>
          </cell>
          <cell r="AA18" t="str">
            <v>ΓΕΡΑΡΔΟΣ Γ</v>
          </cell>
        </row>
        <row r="19">
          <cell r="W19" t="str">
            <v>ΑΙΟΛΟΣ ΑΛ ΙΛΙΟΥ</v>
          </cell>
          <cell r="AA19" t="str">
            <v>ΓΕΩΡΓΑΡΑ Ε</v>
          </cell>
        </row>
        <row r="20">
          <cell r="W20" t="str">
            <v>ΑΚ ΖΩΓΡΑΦΟΥ</v>
          </cell>
          <cell r="AA20" t="str">
            <v>ΓΕΩΡΓΙΑΔΗ Σ</v>
          </cell>
        </row>
        <row r="21">
          <cell r="W21" t="str">
            <v>ΑΚΑ ΜΑΡΑΘΩΝΑ</v>
          </cell>
          <cell r="AA21" t="str">
            <v>ΓΙΑΤΣΟΣ Β</v>
          </cell>
        </row>
        <row r="22">
          <cell r="W22" t="str">
            <v>ΑΚΑΔ ΑΝΤΙΣΦ ΙΩΑΝΝΙΝΩΝ</v>
          </cell>
          <cell r="AA22" t="str">
            <v>ΓΚΟΓΚΟΥ Κ</v>
          </cell>
        </row>
        <row r="23">
          <cell r="W23" t="str">
            <v>ΑΚΑΔ ΑΝΤΙΣΦ ΣΕΡΡΩΝ 2008</v>
          </cell>
          <cell r="AA23" t="str">
            <v>ΓΚΟΥΝΤΑΝΗ Γ</v>
          </cell>
        </row>
        <row r="24">
          <cell r="W24" t="str">
            <v>ΑΚΑΔ ΑΝΤΙΣΦ ΧΑΝΙΩΝ</v>
          </cell>
          <cell r="AA24" t="str">
            <v>ΔΑΜΙΑΝΟΥ Α</v>
          </cell>
        </row>
        <row r="25">
          <cell r="W25" t="str">
            <v>ΑΜΕΣ Ν ΕΡΥΘΡΑΙΑΣ</v>
          </cell>
          <cell r="AA25" t="str">
            <v>ΔΕΡΜΙΤΖΑΚΗ Ε</v>
          </cell>
        </row>
        <row r="26">
          <cell r="W26" t="str">
            <v>ΑΝΟ ΓΛΥΦΑΔΑΣ</v>
          </cell>
          <cell r="AA26" t="str">
            <v>ΔΗΜΗΤΡΙΟΥ Ε</v>
          </cell>
        </row>
        <row r="27">
          <cell r="W27" t="str">
            <v>ΑΝΣ ΕΛΛΗΝΙΚΙΩΤΩΝ</v>
          </cell>
          <cell r="AA27" t="str">
            <v>ΔΡΑΓΟΥΜΗΣ Π</v>
          </cell>
        </row>
        <row r="28">
          <cell r="W28" t="str">
            <v>ΑΟ ΑΙΓΙΟΥ ΜΟΡΕΑΣ</v>
          </cell>
          <cell r="AA28" t="str">
            <v>ΙΩΑΝΝΙΔΗΣ Ι</v>
          </cell>
        </row>
        <row r="29">
          <cell r="W29" t="str">
            <v>ΑΟ ΑΜΥΝΤΑΣ ΥΜΗΤΤΟΥ</v>
          </cell>
          <cell r="AA29" t="str">
            <v>ΚΑΔΟΓΛΟΥ Κ</v>
          </cell>
        </row>
        <row r="30">
          <cell r="W30" t="str">
            <v>ΑΟ ΑΤΛΑΝΤΙΣ</v>
          </cell>
          <cell r="AA30" t="str">
            <v>ΚΑΚΚΑΛΟΣ Γ</v>
          </cell>
        </row>
        <row r="31">
          <cell r="W31" t="str">
            <v>ΑΟ ΒΑΡΗΣ ΑΝΑΓΥΡΟΥΣ</v>
          </cell>
          <cell r="AA31" t="str">
            <v>ΚΑΜΙΛΗ Α</v>
          </cell>
        </row>
        <row r="32">
          <cell r="W32" t="str">
            <v>ΑΟ ΒΟΥΛΑΣ</v>
          </cell>
          <cell r="AA32" t="str">
            <v>ΚΑΡΑΜΗΤΡΟΣ Κ</v>
          </cell>
        </row>
        <row r="33">
          <cell r="W33" t="str">
            <v>ΑΟ ΒΟΥΛΙΑΓΜΕΝΗΣ</v>
          </cell>
          <cell r="AA33" t="str">
            <v>ΚΑΦΦΕ Μ</v>
          </cell>
        </row>
        <row r="34">
          <cell r="W34" t="str">
            <v>ΑΟ ΓΛΥΦΑΔΑΣ ΦΙΛΙΑ 2000</v>
          </cell>
          <cell r="AA34" t="str">
            <v>ΚΟΤΣΩΝΗΣ Ε</v>
          </cell>
        </row>
        <row r="35">
          <cell r="W35" t="str">
            <v>ΑΟ ΔΙΑΣ ΠΟΛΙΧΝΗΣ</v>
          </cell>
          <cell r="AA35" t="str">
            <v>ΚΩΝΣΤΑΝΤΙΝΟΥ Κ</v>
          </cell>
        </row>
        <row r="36">
          <cell r="W36" t="str">
            <v>ΑΟ ΔΙΛΟΦΟ ΒΑΡΗΣ</v>
          </cell>
          <cell r="AA36" t="str">
            <v>ΚΩΣΤΙΔΟΥ Χ</v>
          </cell>
        </row>
        <row r="37">
          <cell r="W37" t="str">
            <v>ΑΟ ΕΜΙΛΕΟΝ</v>
          </cell>
          <cell r="AA37" t="str">
            <v>ΜΑΡΙΝΟΣ Σ</v>
          </cell>
        </row>
        <row r="38">
          <cell r="W38" t="str">
            <v>ΑΟ ΘΕΡΜΗΣ ΘΕΡΜΑΙΟΣ</v>
          </cell>
          <cell r="AA38" t="str">
            <v>ΜΕΛΛΙΟΣ Α</v>
          </cell>
        </row>
        <row r="39">
          <cell r="W39" t="str">
            <v>ΑΟ ΘΗΣΕΑΣ ΑΓ ΔΗΜΗΤΡΙΟΥ</v>
          </cell>
          <cell r="AA39" t="str">
            <v>ΜΙΧΑΗΛΙΔΗΣ Σ</v>
          </cell>
        </row>
        <row r="40">
          <cell r="W40" t="str">
            <v>ΑΟ ΚΑΒΑΛΑΣ ΜΑΚΕΔΟΝΙΚΟΣ</v>
          </cell>
          <cell r="AA40" t="str">
            <v>ΜΠΑΛΑΦΑΣ Σ</v>
          </cell>
        </row>
        <row r="41">
          <cell r="W41" t="str">
            <v>ΑΟ ΚΑΛΛΙΤΕΧΝΟΥΠΟΛΗΣ</v>
          </cell>
          <cell r="AA41" t="str">
            <v>ΜΠΑΡΜΠΟΠΟΥΛΟΣ Κ</v>
          </cell>
        </row>
        <row r="42">
          <cell r="W42" t="str">
            <v>ΑΟ ΚΗΦΙΣΙΑΣ</v>
          </cell>
          <cell r="AA42" t="str">
            <v>ΝΤΑΛΑΜΑΓΚΑ Β</v>
          </cell>
        </row>
        <row r="43">
          <cell r="W43" t="str">
            <v>ΑΟ ΚΡΑΝΙΔΙΟΥ</v>
          </cell>
          <cell r="AA43" t="str">
            <v>ΝΤΙΝΟΠΟΥΛΟΣ Π</v>
          </cell>
        </row>
        <row r="44">
          <cell r="W44" t="str">
            <v>ΑΟ ΚΥΔΩΝΙΑΣ</v>
          </cell>
          <cell r="AA44" t="str">
            <v>ΟΥΛΑΣΟΓΛΟΥ Ν</v>
          </cell>
        </row>
        <row r="45">
          <cell r="W45" t="str">
            <v>ΑΟ ΛΑΓΟΝΗΣΙΟΥ</v>
          </cell>
          <cell r="AA45" t="str">
            <v>ΟΥΝΑΝΙΔΟΥ Λ</v>
          </cell>
        </row>
        <row r="46">
          <cell r="W46" t="str">
            <v>ΑΟ ΛΑΤΩ ΑΓ ΝΙΚΟΛΑΟΥ</v>
          </cell>
          <cell r="AA46" t="str">
            <v>ΠΡΑΣΙΝΟΣ Β</v>
          </cell>
        </row>
        <row r="47">
          <cell r="W47" t="str">
            <v>ΑΟ ΛΙΒΑΔΕΙΩΝ ΒΟΥΡΕΙΟΣ</v>
          </cell>
          <cell r="AA47" t="str">
            <v>ΣΤΑΜΑΤΙΑΔΗΣ Γ</v>
          </cell>
        </row>
        <row r="48">
          <cell r="W48" t="str">
            <v>ΑΟ ΜΕΓΑΣ ΑΛΕΞΑΝΔΡΟΣ</v>
          </cell>
          <cell r="AA48" t="str">
            <v>ΣΤΑΜΑΤΙΑΔΟΥ Ε</v>
          </cell>
        </row>
        <row r="49">
          <cell r="W49" t="str">
            <v>ΑΟ ΜΥΤΙΛΗΝΗΣ</v>
          </cell>
          <cell r="AA49" t="str">
            <v>ΣΤΟΛΗ Κ</v>
          </cell>
        </row>
        <row r="50">
          <cell r="W50" t="str">
            <v>ΑΟ Ν ΣΜΥΡΝΗΣ ΜΙΛΩΝ</v>
          </cell>
          <cell r="AA50" t="str">
            <v>ΤΖΟΒΑΡΑΣ Ν</v>
          </cell>
        </row>
        <row r="51">
          <cell r="W51" t="str">
            <v>ΑΟ ΝΦ ΑΤΤΑΛΟΣ</v>
          </cell>
          <cell r="AA51" t="str">
            <v>ΤΣΟΥΛΦΑ Α</v>
          </cell>
        </row>
        <row r="52">
          <cell r="W52" t="str">
            <v>ΑΟ ΟΡΕΣΤΙΑΔΑΣ</v>
          </cell>
          <cell r="AA52" t="str">
            <v>ΧΑΝΤΖΗΣ Δ</v>
          </cell>
        </row>
        <row r="53">
          <cell r="W53" t="str">
            <v>ΑΟ Π ΦΑΛΗΡΟΥ</v>
          </cell>
          <cell r="AA53" t="str">
            <v>ΧΑΤΖΜΕΝΤΩΡ Α</v>
          </cell>
        </row>
        <row r="54">
          <cell r="W54" t="str">
            <v>ΑΟ ΠΕΥΚΗΣ TIE BREAK</v>
          </cell>
          <cell r="AA54" t="str">
            <v>ΧΡΙΣΤΟΠΟΥΛΟΣ Χ</v>
          </cell>
        </row>
        <row r="55">
          <cell r="W55" t="str">
            <v>ΑΟ ΠΟΣΕΙΔΩΝ ΛΟΥΤΡΑΚΙΟΥ</v>
          </cell>
          <cell r="AA55" t="str">
            <v>ΧΡΟΝΗ Ο</v>
          </cell>
        </row>
        <row r="56">
          <cell r="W56" t="str">
            <v>ΑΟ ΣΙΚΥΩΝΟΣ ΚΙΑΤΟΥ</v>
          </cell>
        </row>
        <row r="57">
          <cell r="W57" t="str">
            <v>ΑΟ ΤΑΤΑΥΛΑ ΚΩΝ-ΛΕΩΣ</v>
          </cell>
        </row>
        <row r="58">
          <cell r="W58" t="str">
            <v>ΑΟ ΤΑΤΟΪΟΥ</v>
          </cell>
        </row>
        <row r="59">
          <cell r="W59" t="str">
            <v>ΑΟ ΤΕΡΨΙΘΕΑΣ ΓΛΥΦΑΔΑΣ</v>
          </cell>
        </row>
        <row r="60">
          <cell r="W60" t="str">
            <v>ΑΟ ΦΙΛΙΠΠΟΣ ΠΟΛΥΔΡΟΣΟΥ</v>
          </cell>
        </row>
        <row r="61">
          <cell r="W61" t="str">
            <v>ΑΟ ΧΡΥΣΟΥΠΟΛΗΣ</v>
          </cell>
        </row>
        <row r="62">
          <cell r="W62" t="str">
            <v>ΑΟΑ ΑΙΓΑΛΕΩ 92</v>
          </cell>
        </row>
        <row r="63">
          <cell r="W63" t="str">
            <v>ΑΟΑ ΑΛΕΞΑΝΔΡΟΣ Β</v>
          </cell>
        </row>
        <row r="64">
          <cell r="W64" t="str">
            <v>ΑΟΑ ΑΜΠΕΛ ΜΕΝΕΜΕΝΗΣ</v>
          </cell>
        </row>
        <row r="65">
          <cell r="W65" t="str">
            <v>ΑΟΑ ΑΡΓΥΡΟΥΠΟΛΗΣ</v>
          </cell>
        </row>
        <row r="66">
          <cell r="W66" t="str">
            <v>ΑΟΑ ΑΣΤΕΡΑΣ ΘΕΣ-ΚΗΣ</v>
          </cell>
        </row>
        <row r="67">
          <cell r="W67" t="str">
            <v>ΑΟΑ ΑΤΤΙΚΟΣ ΗΛΙΟΣ</v>
          </cell>
        </row>
        <row r="68">
          <cell r="W68" t="str">
            <v>ΑΟΑ ΓΙΕΛΟΟΥ</v>
          </cell>
        </row>
        <row r="69">
          <cell r="W69" t="str">
            <v>ΑΟΑ ΔΗΜΟΥ ΕΛΕΥΘΕΡΩΝ</v>
          </cell>
        </row>
        <row r="70">
          <cell r="W70" t="str">
            <v>ΑΟΑ ΗΛΙΟΥΠΟΛΗΣ</v>
          </cell>
        </row>
        <row r="71">
          <cell r="W71" t="str">
            <v>ΑΟΑ ΚΑΒΑΛΑΣ</v>
          </cell>
        </row>
        <row r="72">
          <cell r="W72" t="str">
            <v>ΑΟΑ ΚΑΤΕΡΙΝΗΣ</v>
          </cell>
        </row>
        <row r="73">
          <cell r="W73" t="str">
            <v>ΑΟΑ ΛΕ ΡΑΚΕΤ</v>
          </cell>
        </row>
        <row r="74">
          <cell r="W74" t="str">
            <v>ΑΟΑ ΜΕΓΑΛΟΠΟΛΗΣ</v>
          </cell>
        </row>
        <row r="75">
          <cell r="W75" t="str">
            <v>ΑΟΑ Ν ΠΕΡΑΜΟΥ ΤΙΤΑΝΕΣ</v>
          </cell>
        </row>
        <row r="76">
          <cell r="W76" t="str">
            <v>ΑΟΑ ΠΑΠΑΓΟΥ</v>
          </cell>
        </row>
        <row r="77">
          <cell r="W77" t="str">
            <v>ΑΟΑ ΠΑΤΡΩΝ</v>
          </cell>
        </row>
        <row r="78">
          <cell r="W78" t="str">
            <v>ΑΟΑ ΠΟΣΕΙΔΩΝ ΘΕΣ-ΚΗΣ</v>
          </cell>
        </row>
        <row r="79">
          <cell r="W79" t="str">
            <v>ΑΟΑ ΠΡΩΤΑΘΛ ΚΑΒΑΛΑΣ</v>
          </cell>
        </row>
        <row r="80">
          <cell r="W80" t="str">
            <v>ΑΟΑ ΣΤΑΥΡΟΥΠΟΛΗΣ ΙΦΙΤΟΣ</v>
          </cell>
        </row>
        <row r="81">
          <cell r="W81" t="str">
            <v>ΑΟΑ ΦΙΛΟΘΕΗΣ</v>
          </cell>
        </row>
        <row r="82">
          <cell r="W82" t="str">
            <v>ΑΟΑ ΧΑΪΔΑΡΙΟΥ</v>
          </cell>
        </row>
        <row r="83">
          <cell r="W83" t="str">
            <v>ΑΠΜΣ ΑΣΚΗΣΗ ΗΡΑΚΛΕΙΟΥ</v>
          </cell>
        </row>
        <row r="84">
          <cell r="W84" t="str">
            <v>ΑΠΟ ΣΑΝΝΥ ΣΠΟΡΤΣ ΚΛΑΜΠ</v>
          </cell>
        </row>
        <row r="85">
          <cell r="W85" t="str">
            <v>ΑΡΚΑΔΙΚΟΣ ΟΑ ΑΤΛΑΣ</v>
          </cell>
        </row>
        <row r="86">
          <cell r="W86" t="str">
            <v>ΑΣ ΑΚΑΔ ΠΡΩΤΑΘΛ ΠΕΥΚΩΝ</v>
          </cell>
        </row>
        <row r="87">
          <cell r="W87" t="str">
            <v>ΑΣ ΑΚΡΟΠΟΛΙΣ</v>
          </cell>
        </row>
        <row r="88">
          <cell r="W88" t="str">
            <v>ΑΣ ΑΠΟΛΛΩΝ ΚΑΛΥΜΝΟΥ</v>
          </cell>
        </row>
        <row r="89">
          <cell r="W89" t="str">
            <v>ΑΣ ΒΑ ΚΥΝΟΥΡΙΑΣ ΑΙΟΛΟΣ</v>
          </cell>
        </row>
        <row r="90">
          <cell r="W90" t="str">
            <v>ΑΣ ΒΕΡΟΙΑΣ ΗΜΑΘΙΩΝ</v>
          </cell>
        </row>
        <row r="91">
          <cell r="W91" t="str">
            <v>ΑΣ Δ ΚΟΛΛΕΓΙΟΥ ICBS 2009</v>
          </cell>
        </row>
        <row r="92">
          <cell r="W92" t="str">
            <v>ΑΣ Η ΠΑΡΝΗΘΑ</v>
          </cell>
        </row>
        <row r="93">
          <cell r="W93" t="str">
            <v>ΑΣ ΚΑΡΠΕΝΗΣΙ ΤΕΝΙΣ ΚΛΑΜΠ</v>
          </cell>
        </row>
        <row r="94">
          <cell r="W94" t="str">
            <v>ΑΣ ΚΟΛΛΕΓΙΟΥ ΝΤΕΡΗ</v>
          </cell>
        </row>
        <row r="95">
          <cell r="W95" t="str">
            <v>ΑΣ ΜΑΧΗΤΕΣ ΠΕΥΚΩΝ</v>
          </cell>
        </row>
        <row r="96">
          <cell r="W96" t="str">
            <v>ΑΣ Ν ΒΟΥΤΖΑ ΠΡΟΟΔΟΣ</v>
          </cell>
        </row>
        <row r="97">
          <cell r="W97" t="str">
            <v>ΑΣ ΝΗΡΕΑΣ ΒΕΡΟΙΑΣ</v>
          </cell>
        </row>
        <row r="98">
          <cell r="W98" t="str">
            <v>ΑΣ ΟΛΥΜΠ ΧΩΡΙΟΥ Ο ΦΟΙΒΟΣ</v>
          </cell>
        </row>
        <row r="99">
          <cell r="W99" t="str">
            <v>ΑΣ ΟΡΦΕΑΣ ΛΑΡΙΣΑΣ</v>
          </cell>
        </row>
        <row r="100">
          <cell r="W100" t="str">
            <v>ΑΣ ΠΑΝΟΡΑΜΑΤΟΣ</v>
          </cell>
        </row>
        <row r="101">
          <cell r="W101" t="str">
            <v>ΑΣ ΠΕΡΑ</v>
          </cell>
        </row>
        <row r="102">
          <cell r="W102" t="str">
            <v>ΑΣ ΣΠΑΡΤΑΚΟΣ ΓΛΥΦΑΔΑΣ</v>
          </cell>
        </row>
        <row r="103">
          <cell r="W103" t="str">
            <v>ΑΣ ΤΕΝΙΣ ΚΛΑΜΠ ΚΟΖΑΝΗΣ</v>
          </cell>
        </row>
        <row r="104">
          <cell r="W104" t="str">
            <v>ΑΣ ΦΛΟΓΑ ΑΘΗΝΩΝ</v>
          </cell>
        </row>
        <row r="105">
          <cell r="W105" t="str">
            <v>ΑΣ ΦΥΣ ΠΝ ΑΝΑΠΛΑΣΗΣ ΦΕΡΕΝΙΚΟΣ</v>
          </cell>
        </row>
        <row r="106">
          <cell r="W106" t="str">
            <v>ΑΣΑ ΑΓΡΙΝΙΟΥ</v>
          </cell>
        </row>
        <row r="107">
          <cell r="W107" t="str">
            <v>ΑΣΑ ΓΡΕΒΕΝΩΝ</v>
          </cell>
        </row>
        <row r="108">
          <cell r="W108" t="str">
            <v>ΑΣΑ ΖΕΦΥΡΟΣ</v>
          </cell>
        </row>
        <row r="109">
          <cell r="W109" t="str">
            <v>ΑΣΑ ΛΑΡΙΣΑΣ</v>
          </cell>
        </row>
        <row r="110">
          <cell r="W110" t="str">
            <v>ΑΣΑ ΜΑΥΡΟΧΩΡΙΟΥ ΚΑΣΤΟΡΙΑΣ</v>
          </cell>
        </row>
        <row r="111">
          <cell r="W111" t="str">
            <v>ΑΣΑ ΠΑΜΒΩΤΙΣ ΙΩΑΝΝΙΝΩΝ</v>
          </cell>
        </row>
        <row r="112">
          <cell r="W112" t="str">
            <v>ΑΣΑ ΠΑΝΟΡΑΜΑΤΟΣ ΠΥΛΑΙΑΣ</v>
          </cell>
        </row>
        <row r="113">
          <cell r="W113" t="str">
            <v>ΑΣΑ ΩΡΩΠΟΥ</v>
          </cell>
        </row>
        <row r="114">
          <cell r="W114" t="str">
            <v>ΑΤ ΧΟΛΑΡΓΟΥ</v>
          </cell>
        </row>
        <row r="115">
          <cell r="W115" t="str">
            <v>ΑΨΛ ΑΓ ΓΕΩΡΓΙΟΥ ΗΣΙΟΔΟΣ</v>
          </cell>
        </row>
        <row r="116">
          <cell r="W116" t="str">
            <v>ΑΨΛ ΜΕΔΕΩΝ</v>
          </cell>
        </row>
        <row r="117">
          <cell r="W117" t="str">
            <v>ΓΑΕ ΤΡΙΦΥΛΙΑΣ ΚΥΠΑΡΙΣΣΕΥΣ</v>
          </cell>
        </row>
        <row r="118">
          <cell r="W118" t="str">
            <v>ΓΑΣ ΓΟΥΡΝΩΝ</v>
          </cell>
        </row>
        <row r="119">
          <cell r="W119" t="str">
            <v>ΓΑΣ ΘΥΕΛΛΑ ΦΕΡΩΝ</v>
          </cell>
        </row>
        <row r="120">
          <cell r="W120" t="str">
            <v>ΓΑΣ ΚΑΡΑΤΕ ΕΡΜΗΣ</v>
          </cell>
        </row>
        <row r="121">
          <cell r="W121" t="str">
            <v>ΓΑΣ ΜΑΓΝΗΣΙΑΣ</v>
          </cell>
        </row>
        <row r="122">
          <cell r="W122" t="str">
            <v>ΓΕ ΠΡΕΒΕΖΑΣ</v>
          </cell>
        </row>
        <row r="123">
          <cell r="W123" t="str">
            <v>ΓΟ ΠΕΡΙΣΤΕΡΙΟΥ ΠΑΛΑΣΚΑΣ</v>
          </cell>
        </row>
        <row r="124">
          <cell r="W124" t="str">
            <v>ΓΣ ΕΛΕΥΘ ΚΟΡΔ ΑΡΓΟΝΑΥΤΕΣ</v>
          </cell>
        </row>
        <row r="125">
          <cell r="W125" t="str">
            <v>ΓΣ ΗΛΙΟΥΠΟΛΗΣ</v>
          </cell>
        </row>
        <row r="126">
          <cell r="W126" t="str">
            <v>ΓΣ ΙΤΕΑΣ</v>
          </cell>
        </row>
        <row r="127">
          <cell r="W127" t="str">
            <v>ΓΣ ΚΗΦΙΣΙΑΣ</v>
          </cell>
        </row>
        <row r="128">
          <cell r="W128" t="str">
            <v>ΓΣ ΚΟΡΩΠΙΟΥ</v>
          </cell>
        </row>
        <row r="129">
          <cell r="W129" t="str">
            <v>ΓΣ ΛΙΒΥΚΟΣ ΙΕΡΑΠΕΤΡΑΣ</v>
          </cell>
        </row>
        <row r="130">
          <cell r="W130" t="str">
            <v>ΓΣ Ν ΙΩΝΙΑΣ ΑΤΤΙΚΗΣ</v>
          </cell>
        </row>
        <row r="131">
          <cell r="W131" t="str">
            <v>ΔΑΣ ΑΝΩ ΛΙΟΣΙΩΝ</v>
          </cell>
        </row>
        <row r="132">
          <cell r="W132" t="str">
            <v>ΕΑΟ ΗΛΙΣ</v>
          </cell>
        </row>
        <row r="133">
          <cell r="W133" t="str">
            <v>ΕΑΣ ΛΑΚΚΑΣ ΣΥΜΠΟΛΙΤΕΙΑΣ</v>
          </cell>
        </row>
        <row r="134">
          <cell r="W134" t="str">
            <v>ΕΑΣ ΟΛΥΜΠΙΑΔΑ</v>
          </cell>
        </row>
        <row r="135">
          <cell r="W135" t="str">
            <v>ΕΑΤΕΚ ΕΛΛ ΚΟΛΛΕΓΙΟΥ</v>
          </cell>
        </row>
        <row r="136">
          <cell r="W136" t="str">
            <v>ΕΣΟ ΕΠΙΚΟΥΡΟΣ ΠΟΛΙΧΝΗΣ</v>
          </cell>
        </row>
        <row r="137">
          <cell r="W137" t="str">
            <v>ΕΦΤ ΑΙΟΛΙΚΗ</v>
          </cell>
        </row>
        <row r="138">
          <cell r="W138" t="str">
            <v>ΖΑΚΥΝΘΙΝΟΣ ΑΟΑ</v>
          </cell>
        </row>
        <row r="139">
          <cell r="W139" t="str">
            <v>ΗΡΑΚΛΕΙΟ ΟΑΑ</v>
          </cell>
        </row>
        <row r="140">
          <cell r="W140" t="str">
            <v>ΚΑ ΑΓΡΙΝΙΟΥ</v>
          </cell>
        </row>
        <row r="141">
          <cell r="W141" t="str">
            <v>ΚΕΝΤΡΟ ΑΝΤΙΣΦ ΛΙΒΑΔΕΙΑΣ</v>
          </cell>
        </row>
        <row r="142">
          <cell r="W142" t="str">
            <v>ΚΕΡΚΥΡΑΪΚΗ ΑΚΑΔ ΤΕΝΝΙΣ</v>
          </cell>
        </row>
        <row r="143">
          <cell r="W143" t="str">
            <v>ΚΕΡΚΥΡΑΪΚΗ ΛΤ</v>
          </cell>
        </row>
        <row r="144">
          <cell r="W144" t="str">
            <v>ΚΕΦΑΛΛΗΝΙΑΚΟΣ ΟΑ</v>
          </cell>
        </row>
        <row r="145">
          <cell r="W145" t="str">
            <v>Λ ΠΟΛΙΤΙΣΜΟΥ ΦΛΩΡΙΝΑΣ</v>
          </cell>
        </row>
        <row r="146">
          <cell r="W146" t="str">
            <v>ΛΑΡΙΣΑΪΚΟΣ ΟΑ</v>
          </cell>
        </row>
        <row r="147">
          <cell r="W147" t="str">
            <v>ΜΑΣ ΑΕΤΟΣ ΘΕΣ-ΚΗΣ</v>
          </cell>
        </row>
        <row r="148">
          <cell r="W148" t="str">
            <v>ΜΑΣ ΑΤΡΟΜΗΤΟΣ ΤΡΙΑΔΙΟΥ</v>
          </cell>
        </row>
        <row r="149">
          <cell r="W149" t="str">
            <v>ΜΓΣ ΑΠΟΛΛΩΝ ΚΑΛΑΜΑΡΙΑΣ</v>
          </cell>
        </row>
        <row r="150">
          <cell r="W150" t="str">
            <v>ΝΑΥΠΛΙΑΚΟΣ ΟΑ</v>
          </cell>
        </row>
        <row r="151">
          <cell r="W151" t="str">
            <v>ΝΟ ΘΕΣΣΑΛΟΝΙΚΗΣ</v>
          </cell>
        </row>
        <row r="152">
          <cell r="W152" t="str">
            <v>ΝΟ ΚΑΛΑΜΑΚΙΟΥ</v>
          </cell>
        </row>
        <row r="153">
          <cell r="W153" t="str">
            <v>ΝΟΝΑΜ</v>
          </cell>
        </row>
        <row r="154">
          <cell r="W154" t="str">
            <v>ΟΑ UNIQUE TENNIS TEAM</v>
          </cell>
        </row>
        <row r="155">
          <cell r="W155" t="str">
            <v>ΟΑ ΑΓ ΑΝΑΡΓΥΡΩΝ</v>
          </cell>
        </row>
        <row r="156">
          <cell r="W156" t="str">
            <v>ΟΑ ΑΓ ΠΑΡΑΣΚΕΥΗΣ</v>
          </cell>
        </row>
        <row r="157">
          <cell r="W157" t="str">
            <v>ΟΑ ΑΓ ΣΟΥΛΑ ΡΟΔΟΥ</v>
          </cell>
        </row>
        <row r="158">
          <cell r="W158" t="str">
            <v>ΟΑ ΑΓΡΙΝΙΟΥ</v>
          </cell>
        </row>
        <row r="159">
          <cell r="W159" t="str">
            <v>ΟΑ ΑΘΗΝΩΝ</v>
          </cell>
        </row>
        <row r="160">
          <cell r="W160" t="str">
            <v>ΟΑ ΑΘΛΗΤ ΠΑΙΔΕΙΑ</v>
          </cell>
        </row>
        <row r="161">
          <cell r="W161" t="str">
            <v>ΟΑ ΑΙΓΙΑΛΕΙΑΣ</v>
          </cell>
        </row>
        <row r="162">
          <cell r="W162" t="str">
            <v>ΟΑ ΑΛΕΞΑΝΔΡΟΣ ΒΕΡΟΙΑΣ</v>
          </cell>
        </row>
        <row r="163">
          <cell r="W163" t="str">
            <v>ΟΑ ΑΛΕΞΑΝΔΡΟΥΠΟΛΗΣ</v>
          </cell>
        </row>
        <row r="164">
          <cell r="W164" t="str">
            <v>ΟΑ ΑΛΙΜΟΥ</v>
          </cell>
        </row>
        <row r="165">
          <cell r="W165" t="str">
            <v>ΟΑ ΑΝΑΤΟΛΙΚΗΣ ΦΘΙΩΤΙΔΑΣ</v>
          </cell>
        </row>
        <row r="166">
          <cell r="W166" t="str">
            <v>ΟΑ ΑΝΑΦΛΥΣΤΟΣ ΣΑΡΩΝΙΔΑΣ</v>
          </cell>
        </row>
        <row r="167">
          <cell r="W167" t="str">
            <v>ΟΑ ΑΡΓΟΥΣ</v>
          </cell>
        </row>
        <row r="168">
          <cell r="W168" t="str">
            <v>ΟΑ ΑΡΙΔΑΙΑΣ</v>
          </cell>
        </row>
        <row r="169">
          <cell r="W169" t="str">
            <v>ΟΑ ΑΡΤΑΣ</v>
          </cell>
        </row>
        <row r="170">
          <cell r="W170" t="str">
            <v>ΟΑ ΒΕΡΟΙΑΣ</v>
          </cell>
        </row>
        <row r="171">
          <cell r="W171" t="str">
            <v>ΟΑ ΒΙΚΕΛΑΣ ΒΕΡΟΙΑΣ</v>
          </cell>
        </row>
        <row r="172">
          <cell r="W172" t="str">
            <v>ΟΑ ΒΟΛΟΥ</v>
          </cell>
        </row>
        <row r="173">
          <cell r="W173" t="str">
            <v>ΟΑ ΒΟΥΛΙΑΓΜΕΝΗΣ Μ ΑΣΣΟΙ</v>
          </cell>
        </row>
        <row r="174">
          <cell r="W174" t="str">
            <v>ΟΑ ΒΡΙΛΗΣΣΙΩΝ</v>
          </cell>
        </row>
        <row r="175">
          <cell r="W175" t="str">
            <v>ΟΑ ΓΙΑΝΝΙΤΣΩΝ</v>
          </cell>
        </row>
        <row r="176">
          <cell r="W176" t="str">
            <v>ΟΑ ΓΛΥΦΑΔΑΣ</v>
          </cell>
        </row>
        <row r="177">
          <cell r="W177" t="str">
            <v>ΟΑ ΓΟΥΔΗ</v>
          </cell>
        </row>
        <row r="178">
          <cell r="W178" t="str">
            <v>ΟΑ ΕΔΕΣΣΑΣ</v>
          </cell>
        </row>
        <row r="179">
          <cell r="W179" t="str">
            <v>ΟΑ ΕΛΕΥΣΙΝΑΣ ΑΙΣΧΥΛΟΣ</v>
          </cell>
        </row>
        <row r="180">
          <cell r="W180" t="str">
            <v>ΟΑ ΕΥΟΣΜΟΥ ΘΕΣ-ΚΗΣ</v>
          </cell>
        </row>
        <row r="181">
          <cell r="W181" t="str">
            <v>ΟΑ ΖΩΓΡΑΦΟΥ</v>
          </cell>
        </row>
        <row r="182">
          <cell r="W182" t="str">
            <v>ΟΑ ΘΕΣΠΡΩΤΙΑΣ ΤΙΤΑΝΗ</v>
          </cell>
        </row>
        <row r="183">
          <cell r="W183" t="str">
            <v>ΟΑ ΘΕΣΣΑΛΟΝΙΚΗΣ</v>
          </cell>
        </row>
        <row r="184">
          <cell r="W184" t="str">
            <v>ΟΑ ΘΗΒΑΣ</v>
          </cell>
        </row>
        <row r="185">
          <cell r="W185" t="str">
            <v>ΟΑ ΙΑΛΥΣΣΟΣ ΡΟΔΟΥ</v>
          </cell>
        </row>
        <row r="186">
          <cell r="W186" t="str">
            <v>ΟΑ ΙΩΑΝΝΙΝΩΝ</v>
          </cell>
        </row>
        <row r="187">
          <cell r="W187" t="str">
            <v>ΟΑ ΙΩΛΚΟΣ ΒΟΛΟΥ</v>
          </cell>
        </row>
        <row r="188">
          <cell r="W188" t="str">
            <v>ΟΑ ΚΑΒΑΛΑΣ ΑΛΕΞΑΝΔΡΟΣ</v>
          </cell>
        </row>
        <row r="189">
          <cell r="W189" t="str">
            <v>ΟΑ ΚΑΙΣΑΡΙΑΝΗΣ</v>
          </cell>
        </row>
        <row r="190">
          <cell r="W190" t="str">
            <v>ΟΑ ΚΑΛΑΜΑΚΙΟΥ</v>
          </cell>
        </row>
        <row r="191">
          <cell r="W191" t="str">
            <v>ΟΑ ΚΑΛΑΜΑΡΙΑΣ</v>
          </cell>
        </row>
        <row r="192">
          <cell r="W192" t="str">
            <v>ΟΑ ΚΑΛΑΜΑΤΑΣ</v>
          </cell>
        </row>
        <row r="193">
          <cell r="W193" t="str">
            <v>ΟΑ ΚΑΡΛΟΒΑΣΙΩΝ ΑΙΓΛΗΣ</v>
          </cell>
        </row>
        <row r="194">
          <cell r="W194" t="str">
            <v>ΟΑ ΚΑΣΤΟΡΙΑΣ ΚΕΛΕΤΡΟΝ</v>
          </cell>
        </row>
        <row r="195">
          <cell r="W195" t="str">
            <v>ΟΑ ΚΑΤΕΡΙΝΗΣ</v>
          </cell>
        </row>
        <row r="196">
          <cell r="W196" t="str">
            <v>ΟΑ ΚΕΡΑΤΣΙΝΙΟΥ</v>
          </cell>
        </row>
        <row r="197">
          <cell r="W197" t="str">
            <v>ΟΑ ΚΕΡΚΥΡΑΣ</v>
          </cell>
        </row>
        <row r="198">
          <cell r="W198" t="str">
            <v>ΟΑ ΚΙΛΚΙΣ</v>
          </cell>
        </row>
        <row r="199">
          <cell r="W199" t="str">
            <v>ΟΑ ΚΟΡΙΝΘΟΥ</v>
          </cell>
        </row>
        <row r="200">
          <cell r="W200" t="str">
            <v>ΟΑ ΚΟΡΩΠΙΟΥ</v>
          </cell>
        </row>
        <row r="201">
          <cell r="W201" t="str">
            <v>ΟΑ ΚΟΥΦΑΛΙΩΝ ΘΕΣ-ΚΗΣ</v>
          </cell>
        </row>
        <row r="202">
          <cell r="W202" t="str">
            <v>ΟΑ ΚΩ</v>
          </cell>
        </row>
        <row r="203">
          <cell r="W203" t="str">
            <v>ΟΑ ΛΑΓΚΑΔΑ ΘΕΣ-ΚΗΣ</v>
          </cell>
        </row>
        <row r="204">
          <cell r="W204" t="str">
            <v>ΟΑ ΛΑΡΙΣΑΣ</v>
          </cell>
        </row>
        <row r="205">
          <cell r="W205" t="str">
            <v>ΟΑ ΛΑΥΡΙΟΥ</v>
          </cell>
        </row>
        <row r="206">
          <cell r="W206" t="str">
            <v>ΟΑ ΛΕΣΒΟΥ</v>
          </cell>
        </row>
        <row r="207">
          <cell r="W207" t="str">
            <v>ΟΑ ΛΙΒΑΔΕΙΑΣ</v>
          </cell>
        </row>
        <row r="208">
          <cell r="W208" t="str">
            <v>ΟΑ ΛΙΤΟΧΩΡΟΥ</v>
          </cell>
        </row>
        <row r="209">
          <cell r="W209" t="str">
            <v>ΟΑ ΜΑΓΝΗΣΙΑΣ</v>
          </cell>
        </row>
        <row r="210">
          <cell r="W210" t="str">
            <v>ΟΑ ΝΑΟΥΣΑΣ</v>
          </cell>
        </row>
        <row r="211">
          <cell r="W211" t="str">
            <v>ΟΑ ΝΑΥΠΑΚΤΟΥ</v>
          </cell>
        </row>
        <row r="212">
          <cell r="W212" t="str">
            <v>ΟΑ ΝΕΑΣ ΜΑΚΡΗΣ</v>
          </cell>
        </row>
        <row r="213">
          <cell r="W213" t="str">
            <v>ΟΑ ΝΕΣΤΩΡΑΣ ΓΙΑΝΝΙΤΣΩΝ</v>
          </cell>
        </row>
        <row r="214">
          <cell r="W214" t="str">
            <v>ΟΑ ΝΙΚΑΙΑ ΛΑΡΙΣΑΣ</v>
          </cell>
        </row>
        <row r="215">
          <cell r="W215" t="str">
            <v>ΟΑ ΞΑΝΘΗΣ</v>
          </cell>
        </row>
        <row r="216">
          <cell r="W216" t="str">
            <v>ΟΑ ΞΥΛΟΚΑΣΤΡΟΥ ΣΥΘΑΣ</v>
          </cell>
        </row>
        <row r="217">
          <cell r="W217" t="str">
            <v>ΟΑ ΟΡΕΣΤΙΑΔΑΣ</v>
          </cell>
        </row>
        <row r="218">
          <cell r="W218" t="str">
            <v>ΟΑ ΠΑΡΟΥ</v>
          </cell>
        </row>
        <row r="219">
          <cell r="W219" t="str">
            <v>ΟΑ ΠΕΙΡΑΙΑ</v>
          </cell>
        </row>
        <row r="220">
          <cell r="W220" t="str">
            <v>ΟΑ ΠΕΤΑΛΟΥΔΩΝ</v>
          </cell>
        </row>
        <row r="221">
          <cell r="W221" t="str">
            <v>ΟΑ ΠΕΤΡΟΥΠΟΛΗΣ</v>
          </cell>
        </row>
        <row r="222">
          <cell r="W222" t="str">
            <v>ΟΑ ΠΟΛΙΧΝΗΣ ΑΝΤΑΙΟΣ</v>
          </cell>
        </row>
        <row r="223">
          <cell r="W223" t="str">
            <v>ΟΑ ΠΟΛΥΓΥΡΟΥ ΧΑΛΚΙΔΙΚΗΣ</v>
          </cell>
        </row>
        <row r="224">
          <cell r="W224" t="str">
            <v>ΟΑ ΠΟΛΥΚΑΣΤΡΟΥ</v>
          </cell>
        </row>
        <row r="225">
          <cell r="W225" t="str">
            <v>ΟΑ ΠΤΟΛΕΜΑΪΔΑΣ</v>
          </cell>
        </row>
        <row r="226">
          <cell r="W226" t="str">
            <v>ΟΑ ΡΕΘΥΜΝΟΥ</v>
          </cell>
        </row>
        <row r="227">
          <cell r="W227" t="str">
            <v>ΟΑ ΡΙΟΥ</v>
          </cell>
        </row>
        <row r="228">
          <cell r="W228" t="str">
            <v>ΟΑ ΣΑΛΑΜΙΝΑΣ</v>
          </cell>
        </row>
        <row r="229">
          <cell r="W229" t="str">
            <v>ΟΑ ΣΕΡΡΩΝ</v>
          </cell>
        </row>
        <row r="230">
          <cell r="W230" t="str">
            <v>ΟΑ ΣΗΤΕΙΑΣ</v>
          </cell>
        </row>
        <row r="231">
          <cell r="W231" t="str">
            <v>ΟΑ ΣΚΙΑΘΟΥ</v>
          </cell>
        </row>
        <row r="232">
          <cell r="W232" t="str">
            <v>ΟΑ ΣΚΥΔΡΑΣ</v>
          </cell>
        </row>
        <row r="233">
          <cell r="W233" t="str">
            <v>ΟΑ ΣΟΥΔΑΣ</v>
          </cell>
        </row>
        <row r="234">
          <cell r="W234" t="str">
            <v>ΟΑ ΣΟΥΡΩΤΗΣ ΑΛΕΞΑΝΔΡΟΣ</v>
          </cell>
        </row>
        <row r="235">
          <cell r="W235" t="str">
            <v>ΟΑ ΣΟΦΑΔΩΝ ΟΛΥΜΠΙΑΔΑ</v>
          </cell>
        </row>
        <row r="236">
          <cell r="W236" t="str">
            <v>ΟΑ ΣΠΑΡΤΗΣ</v>
          </cell>
        </row>
        <row r="237">
          <cell r="W237" t="str">
            <v>ΟΑ ΣΤΑΥΡΟΥ ΑΣΠΡΟΒΑΛΤΑΣ</v>
          </cell>
        </row>
        <row r="238">
          <cell r="W238" t="str">
            <v>ΟΑ ΣΥΡΟΥ</v>
          </cell>
        </row>
        <row r="239">
          <cell r="W239" t="str">
            <v>ΟΑ ΤΟΥΜΠΑΣ</v>
          </cell>
        </row>
        <row r="240">
          <cell r="W240" t="str">
            <v>ΟΑ ΤΡΙΚΑΛΩΝ</v>
          </cell>
        </row>
        <row r="241">
          <cell r="W241" t="str">
            <v>ΟΑ ΦΑΡΣΑΛΩΝ</v>
          </cell>
        </row>
        <row r="242">
          <cell r="W242" t="str">
            <v>ΟΑ ΦΟΙΒΟΣ ΛΑΡΙΣΑΣ</v>
          </cell>
        </row>
        <row r="243">
          <cell r="W243" t="str">
            <v>ΟΑ ΦΩΚΙΔΑΣ</v>
          </cell>
        </row>
        <row r="244">
          <cell r="W244" t="str">
            <v>ΟΑ ΧΑΛΚΙΔΑΣ</v>
          </cell>
        </row>
        <row r="245">
          <cell r="W245" t="str">
            <v>ΟΑ ΧΑΝΙΩΝ</v>
          </cell>
        </row>
        <row r="246">
          <cell r="W246" t="str">
            <v>ΟΑ ΧΕΡΣΟΝΗΣΟΥ</v>
          </cell>
        </row>
        <row r="247">
          <cell r="W247" t="str">
            <v>ΟΑ ΧΙΟΥ</v>
          </cell>
        </row>
        <row r="248">
          <cell r="W248" t="str">
            <v>ΟΑ ΧΟΛΑΡΓΟΥ</v>
          </cell>
        </row>
        <row r="249">
          <cell r="W249" t="str">
            <v>ΟΑ ΩΡΑΙΟΚΑΣΤΡΟΥ ΑΝΤΑΙΟΣ</v>
          </cell>
        </row>
        <row r="250">
          <cell r="W250" t="str">
            <v>ΟΛΥΜΠΙΑΚΟΣ ΣΦΠ</v>
          </cell>
        </row>
        <row r="251">
          <cell r="W251" t="str">
            <v>ΟΠ ΘΕΣ-ΚΗΣ ΜΑΚΕΔΟΝΙΑ 92</v>
          </cell>
        </row>
        <row r="252">
          <cell r="W252" t="str">
            <v>ΟΦΑ Ο ΦΟΙΒΟΣ</v>
          </cell>
        </row>
        <row r="253">
          <cell r="W253" t="str">
            <v>ΟΦΤ ΠΥΡΓΟΥ</v>
          </cell>
        </row>
        <row r="254">
          <cell r="W254" t="str">
            <v>ΠΑΝΕΛΛΗΝΙΟΣ ΓΣ</v>
          </cell>
        </row>
        <row r="255">
          <cell r="W255" t="str">
            <v>ΠΑΝΘΡΑΚΙΚΟΣ ΟΑ ΚΟΜΟΤΗΝΗΣ</v>
          </cell>
        </row>
        <row r="256">
          <cell r="W256" t="str">
            <v>ΠΕΥΚΗ Γ ΚΑΛΟΒΕΛΩΝΗΣ</v>
          </cell>
        </row>
        <row r="257">
          <cell r="W257" t="str">
            <v>ΠΣ ΑΜΠΕΛΩΝΟΣ ΦΙΛΙΠΠΙΔΗΣ</v>
          </cell>
        </row>
        <row r="258">
          <cell r="W258" t="str">
            <v>ΡΗΓΑΣ ΑΟΑ ΑΡΓΟΛΙΔΑΣ</v>
          </cell>
        </row>
        <row r="259">
          <cell r="W259" t="str">
            <v>ΡΟΔΙΑΚΗ ΑΚΑΔ ΑΝΤΙΣΦ</v>
          </cell>
        </row>
        <row r="260">
          <cell r="W260" t="str">
            <v>ΡΟΔΙΑΚΟΣ ΟΑ</v>
          </cell>
        </row>
        <row r="261">
          <cell r="W261" t="str">
            <v>ΣΑ ΓΑΛΑΤΣΙΟΥ</v>
          </cell>
        </row>
        <row r="262">
          <cell r="W262" t="str">
            <v>ΣΑ ΔΡΑΜΑΣ</v>
          </cell>
        </row>
        <row r="263">
          <cell r="W263" t="str">
            <v>ΣΑ ΕΛΑΣΣΟΝΑΣ</v>
          </cell>
        </row>
        <row r="264">
          <cell r="W264" t="str">
            <v>ΣΑ ΘΕΣΣΑΛΟΝΙΚΗΣ</v>
          </cell>
        </row>
        <row r="265">
          <cell r="W265" t="str">
            <v>ΣΑ ΚΑΣΤΟΡΙΑΣ ΠΡΩΤΕΑΣ</v>
          </cell>
        </row>
        <row r="266">
          <cell r="W266" t="str">
            <v>ΣΑ ΚΑΤΕΡΙΝΗΣ</v>
          </cell>
        </row>
        <row r="267">
          <cell r="W267" t="str">
            <v>ΣΑ ΜΕΣΣΗΝΗΣ</v>
          </cell>
        </row>
        <row r="268">
          <cell r="W268" t="str">
            <v>ΣΑ ΡΑΦΗΝΑΣ</v>
          </cell>
        </row>
        <row r="269">
          <cell r="W269" t="str">
            <v>ΣΑ ΣΕΡΡΩΝ</v>
          </cell>
        </row>
        <row r="270">
          <cell r="W270" t="str">
            <v>ΣΑ ΣΚΥΔΡΑΣ</v>
          </cell>
        </row>
        <row r="271">
          <cell r="W271" t="str">
            <v>ΣΑ ΤΡΙΠΟΛΗΣ</v>
          </cell>
        </row>
        <row r="272">
          <cell r="W272" t="str">
            <v>ΣΑΑΚ ΑΝΑΤΟΛΙΑ</v>
          </cell>
        </row>
        <row r="273">
          <cell r="W273" t="str">
            <v>ΣΕΡΡΑΪΚΟΣ ΟΑ</v>
          </cell>
        </row>
        <row r="274">
          <cell r="W274" t="str">
            <v>ΣΟΑ ΚΑΡΔΙΤΣΑΣ ΦΩΚΙΑΝΟΣ</v>
          </cell>
        </row>
        <row r="275">
          <cell r="W275" t="str">
            <v>ΣΦΑ ΜΕΛΙΣΣΙΩΝ Ο ΦΟΙΒΟΣ</v>
          </cell>
        </row>
        <row r="276">
          <cell r="W276" t="str">
            <v>ΣΦΦΑ Η ΑΜΙΛΛΑ</v>
          </cell>
        </row>
        <row r="277">
          <cell r="W277" t="str">
            <v>ΦΘΙΩΤΙΚΟΣ ΟΑ</v>
          </cell>
        </row>
        <row r="278">
          <cell r="W278" t="str">
            <v>ΦΙΛΑΘΛ ΓΣ ΣΠΑΡΤΗΣ</v>
          </cell>
        </row>
        <row r="279">
          <cell r="W279" t="str">
            <v>ΦΙΛΑΘΛΗΤ ΣΥΛ ΛΑΜΙΑΣ</v>
          </cell>
        </row>
        <row r="280">
          <cell r="W280" t="str">
            <v>ΦΙΛΙΑ ΤΚ</v>
          </cell>
        </row>
        <row r="281">
          <cell r="W281" t="str">
            <v>ΦΟ ΠΥΡΓΟΥ</v>
          </cell>
        </row>
        <row r="282">
          <cell r="W282" t="str">
            <v>ΦΟΑ ΝΕΑΠΟΛΗΣ</v>
          </cell>
        </row>
        <row r="283">
          <cell r="W283" t="str">
            <v>ΦΣ ΚΑΛΛΙΘΕΑΣ</v>
          </cell>
        </row>
        <row r="284">
          <cell r="W284" t="str">
            <v>ΧΑΝ ΘΕΣΣΑΛΟΝΙΚΗΣ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>
    <pageSetUpPr fitToPage="1"/>
  </sheetPr>
  <dimension ref="A1:CK85"/>
  <sheetViews>
    <sheetView showGridLines="0" tabSelected="1" workbookViewId="0">
      <pane ySplit="2" topLeftCell="A35" activePane="bottomLeft" state="frozen"/>
      <selection pane="bottomLeft" activeCell="Y50" sqref="Y50"/>
    </sheetView>
  </sheetViews>
  <sheetFormatPr defaultColWidth="8.88671875" defaultRowHeight="10.199999999999999" x14ac:dyDescent="0.25"/>
  <cols>
    <col min="1" max="1" width="3.6640625" style="77" customWidth="1"/>
    <col min="2" max="2" width="6.6640625" style="54" customWidth="1"/>
    <col min="3" max="3" width="30.6640625" style="54" customWidth="1"/>
    <col min="4" max="4" width="15.6640625" style="54" customWidth="1"/>
    <col min="5" max="8" width="12.6640625" style="54" customWidth="1"/>
    <col min="9" max="12" width="4.6640625" style="76" hidden="1" customWidth="1"/>
    <col min="13" max="20" width="1.88671875" style="77" hidden="1" customWidth="1"/>
    <col min="21" max="21" width="5.6640625" style="54" bestFit="1" customWidth="1"/>
    <col min="22" max="22" width="6.109375" style="54" bestFit="1" customWidth="1"/>
    <col min="23" max="23" width="6.109375" style="54" hidden="1" customWidth="1"/>
    <col min="24" max="25" width="5.6640625" style="54" bestFit="1" customWidth="1"/>
    <col min="26" max="26" width="8.88671875" style="54" hidden="1" customWidth="1"/>
    <col min="27" max="41" width="3.6640625" style="77" hidden="1" customWidth="1"/>
    <col min="42" max="42" width="3.6640625" style="54" hidden="1" customWidth="1"/>
    <col min="43" max="57" width="3.6640625" style="77" hidden="1" customWidth="1"/>
    <col min="58" max="58" width="3.6640625" style="54" hidden="1" customWidth="1"/>
    <col min="59" max="73" width="3.6640625" style="77" hidden="1" customWidth="1"/>
    <col min="74" max="74" width="3.6640625" style="54" hidden="1" customWidth="1"/>
    <col min="75" max="89" width="3.6640625" style="77" hidden="1" customWidth="1"/>
    <col min="90" max="16384" width="8.88671875" style="54"/>
  </cols>
  <sheetData>
    <row r="1" spans="1:89" s="2" customFormat="1" ht="17.399999999999999" x14ac:dyDescent="0.25">
      <c r="A1" s="1" t="str">
        <f>[1]Setup!$B$3&amp;", "&amp;[1]Setup!$B$7&amp;", "&amp;[1]Setup!$B$4&amp;", "&amp;DAY([1]Setup!$B$9)&amp;"/"&amp;MONTH([1]Setup!$B$9)&amp;"-"&amp;DAY([1]Setup!$B$10)&amp;"/"&amp;MONTH([1]Setup!$B$10)&amp;"/"&amp;YEAR([1]Setup!$B$10)</f>
        <v>Θ' ΕΝΩΣΗ, OPEN, ΟΑ ΠΕΤΡΟΥΠΟΛΗΣ, 10/6-12/6/2017</v>
      </c>
      <c r="D1" s="3"/>
      <c r="E1" s="3"/>
      <c r="F1" s="3"/>
      <c r="G1" s="3"/>
      <c r="H1" s="3"/>
      <c r="I1" s="4"/>
      <c r="J1" s="4"/>
      <c r="K1" s="4"/>
      <c r="L1" s="4"/>
      <c r="M1" s="5"/>
      <c r="N1" s="5"/>
      <c r="O1" s="5"/>
      <c r="P1" s="5"/>
      <c r="Q1" s="5"/>
      <c r="R1" s="5"/>
      <c r="S1" s="5"/>
      <c r="T1" s="5"/>
      <c r="U1" s="6"/>
      <c r="V1" s="7" t="e">
        <f ca="1">MID(CELL("filename",A1),FIND("]",CELL("filename",A1))+1,255)</f>
        <v>#VALUE!</v>
      </c>
      <c r="W1" s="6"/>
      <c r="X1" s="6"/>
      <c r="Y1" s="6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W1" s="8"/>
      <c r="BX1" s="8"/>
      <c r="BY1" s="8"/>
      <c r="BZ1" s="8"/>
      <c r="CA1" s="8"/>
      <c r="CB1" s="8"/>
      <c r="CC1" s="8"/>
      <c r="CD1" s="8"/>
      <c r="CE1" s="8"/>
      <c r="CF1" s="8"/>
      <c r="CG1" s="8"/>
      <c r="CH1" s="8"/>
      <c r="CI1" s="8"/>
      <c r="CJ1" s="8"/>
      <c r="CK1" s="8"/>
    </row>
    <row r="2" spans="1:89" s="2" customFormat="1" ht="15.6" thickBot="1" x14ac:dyDescent="0.3">
      <c r="A2" s="9" t="s">
        <v>0</v>
      </c>
      <c r="B2" s="9"/>
      <c r="C2" s="10" t="str">
        <f>[1]Setup!$B$13</f>
        <v>Ν.Πατσουράκου</v>
      </c>
      <c r="D2" s="11"/>
      <c r="E2" s="11"/>
      <c r="F2" s="12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4"/>
    </row>
    <row r="3" spans="1:89" s="2" customFormat="1" ht="15" x14ac:dyDescent="0.25">
      <c r="A3" s="15" t="str">
        <f>"GROUP "&amp;A8/4</f>
        <v>GROUP 1</v>
      </c>
      <c r="B3" s="16"/>
      <c r="C3" s="16"/>
      <c r="D3" s="16"/>
      <c r="E3" s="17"/>
      <c r="F3" s="17"/>
      <c r="G3" s="17"/>
      <c r="H3" s="17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</row>
    <row r="4" spans="1:89" s="2" customFormat="1" ht="11.4" x14ac:dyDescent="0.25">
      <c r="A4" s="19"/>
      <c r="B4" s="20" t="s">
        <v>1</v>
      </c>
      <c r="C4" s="20" t="s">
        <v>2</v>
      </c>
      <c r="D4" s="21" t="s">
        <v>3</v>
      </c>
      <c r="E4" s="22" t="str">
        <f>IF($C5&gt;"A",TRIM(LEFT($C5,FIND(" ",$C5,1)-1)),"")</f>
        <v>ΛΥΚΟΥΔΗ</v>
      </c>
      <c r="F4" s="22" t="str">
        <f>IF($C6&gt;"A",TRIM(LEFT($C6,FIND(" ",$C6,1)-1)),"")</f>
        <v>ΠΑΠΑΔΑΚΗ</v>
      </c>
      <c r="G4" s="22" t="str">
        <f>IF($C7&gt;"A",TRIM(LEFT($C7,FIND(" ",$C7,1)-1)),"")</f>
        <v>ΑΝΤΩΝΙΟΥ</v>
      </c>
      <c r="H4" s="22" t="str">
        <f>IF($C8&gt;"A",TRIM(LEFT($C8,FIND(" ",$C8,1)-1)),"")</f>
        <v>ΑΜΟΥΡΓΙΑΝΟΥ</v>
      </c>
      <c r="I4" s="23" t="s">
        <v>4</v>
      </c>
      <c r="J4" s="23"/>
      <c r="K4" s="23"/>
      <c r="L4" s="24"/>
      <c r="M4" s="25" t="s">
        <v>5</v>
      </c>
      <c r="N4" s="26"/>
      <c r="O4" s="26"/>
      <c r="P4" s="27"/>
      <c r="Q4" s="28" t="s">
        <v>6</v>
      </c>
      <c r="R4" s="29"/>
      <c r="S4" s="29"/>
      <c r="T4" s="30"/>
      <c r="U4" s="31" t="s">
        <v>7</v>
      </c>
      <c r="V4" s="31" t="s">
        <v>8</v>
      </c>
      <c r="W4" s="32" t="s">
        <v>9</v>
      </c>
      <c r="X4" s="33" t="s">
        <v>10</v>
      </c>
      <c r="Y4" s="34" t="s">
        <v>11</v>
      </c>
      <c r="AA4" s="35" t="s">
        <v>12</v>
      </c>
      <c r="AB4" s="35" t="s">
        <v>13</v>
      </c>
      <c r="AC4" s="35" t="s">
        <v>14</v>
      </c>
      <c r="AD4" s="35" t="s">
        <v>15</v>
      </c>
      <c r="AE4" s="35" t="s">
        <v>16</v>
      </c>
      <c r="AF4" s="35" t="s">
        <v>17</v>
      </c>
      <c r="AG4" s="35" t="s">
        <v>18</v>
      </c>
      <c r="AH4" s="35" t="s">
        <v>19</v>
      </c>
      <c r="AI4" s="35" t="s">
        <v>20</v>
      </c>
      <c r="AJ4" s="35" t="s">
        <v>21</v>
      </c>
      <c r="AK4" s="35" t="s">
        <v>22</v>
      </c>
      <c r="AL4" s="35" t="s">
        <v>23</v>
      </c>
      <c r="AM4" s="35" t="s">
        <v>24</v>
      </c>
      <c r="AN4" s="35" t="s">
        <v>25</v>
      </c>
      <c r="AO4" s="35" t="s">
        <v>26</v>
      </c>
      <c r="AQ4" s="35" t="s">
        <v>12</v>
      </c>
      <c r="AR4" s="35" t="s">
        <v>13</v>
      </c>
      <c r="AS4" s="35" t="s">
        <v>14</v>
      </c>
      <c r="AT4" s="35" t="s">
        <v>15</v>
      </c>
      <c r="AU4" s="35" t="s">
        <v>16</v>
      </c>
      <c r="AV4" s="35" t="s">
        <v>17</v>
      </c>
      <c r="AW4" s="35" t="s">
        <v>18</v>
      </c>
      <c r="AX4" s="35" t="s">
        <v>19</v>
      </c>
      <c r="AY4" s="35" t="s">
        <v>20</v>
      </c>
      <c r="AZ4" s="35" t="s">
        <v>21</v>
      </c>
      <c r="BA4" s="35" t="s">
        <v>22</v>
      </c>
      <c r="BB4" s="35" t="s">
        <v>23</v>
      </c>
      <c r="BC4" s="35" t="s">
        <v>24</v>
      </c>
      <c r="BD4" s="35" t="s">
        <v>25</v>
      </c>
      <c r="BE4" s="35" t="s">
        <v>26</v>
      </c>
      <c r="BG4" s="35" t="s">
        <v>12</v>
      </c>
      <c r="BH4" s="35" t="s">
        <v>13</v>
      </c>
      <c r="BI4" s="35" t="s">
        <v>14</v>
      </c>
      <c r="BJ4" s="35" t="s">
        <v>15</v>
      </c>
      <c r="BK4" s="35" t="s">
        <v>16</v>
      </c>
      <c r="BL4" s="35" t="s">
        <v>17</v>
      </c>
      <c r="BM4" s="35" t="s">
        <v>18</v>
      </c>
      <c r="BN4" s="35" t="s">
        <v>19</v>
      </c>
      <c r="BO4" s="35" t="s">
        <v>20</v>
      </c>
      <c r="BP4" s="35" t="s">
        <v>21</v>
      </c>
      <c r="BQ4" s="35" t="s">
        <v>22</v>
      </c>
      <c r="BR4" s="35" t="s">
        <v>23</v>
      </c>
      <c r="BS4" s="35" t="s">
        <v>24</v>
      </c>
      <c r="BT4" s="35" t="s">
        <v>25</v>
      </c>
      <c r="BU4" s="35" t="s">
        <v>26</v>
      </c>
      <c r="BW4" s="35" t="s">
        <v>12</v>
      </c>
      <c r="BX4" s="35" t="s">
        <v>13</v>
      </c>
      <c r="BY4" s="35" t="s">
        <v>14</v>
      </c>
      <c r="BZ4" s="35" t="s">
        <v>15</v>
      </c>
      <c r="CA4" s="35" t="s">
        <v>16</v>
      </c>
      <c r="CB4" s="35" t="s">
        <v>17</v>
      </c>
      <c r="CC4" s="35" t="s">
        <v>18</v>
      </c>
      <c r="CD4" s="35" t="s">
        <v>19</v>
      </c>
      <c r="CE4" s="35" t="s">
        <v>20</v>
      </c>
      <c r="CF4" s="35" t="s">
        <v>21</v>
      </c>
      <c r="CG4" s="35" t="s">
        <v>22</v>
      </c>
      <c r="CH4" s="35" t="s">
        <v>23</v>
      </c>
      <c r="CI4" s="35" t="s">
        <v>24</v>
      </c>
      <c r="CJ4" s="35" t="s">
        <v>25</v>
      </c>
      <c r="CK4" s="35" t="s">
        <v>26</v>
      </c>
    </row>
    <row r="5" spans="1:89" ht="15" x14ac:dyDescent="0.25">
      <c r="A5" s="36">
        <v>1</v>
      </c>
      <c r="B5" s="37">
        <v>35</v>
      </c>
      <c r="C5" s="38" t="s">
        <v>27</v>
      </c>
      <c r="D5" s="39"/>
      <c r="E5" s="40"/>
      <c r="F5" s="41" t="s">
        <v>28</v>
      </c>
      <c r="G5" s="41" t="s">
        <v>28</v>
      </c>
      <c r="H5" s="41">
        <v>26</v>
      </c>
      <c r="I5" s="42" t="str">
        <f>TRIM(AO5)</f>
        <v/>
      </c>
      <c r="J5" s="43" t="str">
        <f>TRIM(BE5)</f>
        <v>06.</v>
      </c>
      <c r="K5" s="43" t="str">
        <f>TRIM(BU5)</f>
        <v>06.</v>
      </c>
      <c r="L5" s="43" t="str">
        <f>TRIM(CK5)</f>
        <v>26</v>
      </c>
      <c r="M5" s="44">
        <f t="shared" ref="M5:P8" si="0">IF(LEN(I5)=0,0,LEN(I5)-LEN(SUBSTITUTE(I5," ",""))+1)</f>
        <v>0</v>
      </c>
      <c r="N5" s="45">
        <f t="shared" si="0"/>
        <v>1</v>
      </c>
      <c r="O5" s="45">
        <f t="shared" si="0"/>
        <v>1</v>
      </c>
      <c r="P5" s="45">
        <f t="shared" si="0"/>
        <v>1</v>
      </c>
      <c r="Q5" s="46">
        <f t="shared" ref="Q5:T8" si="1">IF((LEFT(IF(M5&gt;0,LEFT(I5,2),""),1)&gt;RIGHT(IF(M5&gt;0,LEFT(I5,2),""),1)),1,0) + IF(LEFT(IF(M5&gt;1,MID(I5,FIND(" ",I5,1)+1,2),""),1) &gt; RIGHT(IF(M5&gt;1,MID(I5,FIND(" ",I5,1)+1,2),""),1),1,0) + IF(LEFT(IF(M5&gt;2,MID(I5,FIND(" ",I5,(FIND(" ",I5,1)+1))+1,2),""),1) &gt; RIGHT(IF(M5&gt;2,MID(I5,FIND(" ",I5,(FIND(" ",I5,1)+1))+1,2),""),1),1,0)</f>
        <v>0</v>
      </c>
      <c r="R5" s="47">
        <f t="shared" si="1"/>
        <v>0</v>
      </c>
      <c r="S5" s="47">
        <f t="shared" si="1"/>
        <v>0</v>
      </c>
      <c r="T5" s="47">
        <f t="shared" si="1"/>
        <v>0</v>
      </c>
      <c r="U5" s="48">
        <f>IF(Q5&gt;M5/2,1,0)+IF(R5&gt;N5/2,1,0)+IF(S5&gt;O5/2,1,0)+IF(T5&gt;P5/2,1,0)</f>
        <v>0</v>
      </c>
      <c r="V5" s="48">
        <f>IF(COUNTA(E5:H5)&gt;=3,3-U5,"")</f>
        <v>3</v>
      </c>
      <c r="W5" s="49" t="str">
        <f>SUBSTITUTE(I5," ","")&amp;SUBSTITUTE(J5," ","")&amp;SUBSTITUTE(K5," ","")&amp;SUBSTITUTE(L5," ","")&amp;"000000000000000000"</f>
        <v>06.06.26000000000000000000</v>
      </c>
      <c r="X5" s="50" t="e">
        <f>VALUE(MID(W5,1,1)+MID(W5,3,1)+MID(W5,5,1)+MID(W5,7,1)+MID(W5,9,1)+MID(W5,11,1)+MID(W5,13,1)+MID(W5,15,1)+MID(W5,17,1)) &amp;"/"&amp; VALUE(MID(W5,1,1)+MID(W5,3,1)+MID(W5,5,1)+MID(W5,7,1)+MID(W5,9,1)+MID(W5,11,1)+MID(W5,13,1)+MID(W5,15,1)+MID(W5,17,1))+VALUE(MID(W5,2,1)+MID(W5,4,1)+MID(W5,6,1)+MID(W5,8,1)+MID(W5,10,1)+MID(W5,12,1)+MID(W5,14,1)+MID(W5,16,1)+MID(W5,18,1))</f>
        <v>#VALUE!</v>
      </c>
      <c r="Y5" s="51">
        <v>4</v>
      </c>
      <c r="Z5" s="52" t="str">
        <f>IF($C5&gt;"A",LEFT($C5,FIND(" ",$C5)+1),"")</f>
        <v>ΛΥΚΟΥΔΗ Κ</v>
      </c>
      <c r="AA5" s="53" t="str">
        <f>SUBSTITUTE(E5,AA$4,"")</f>
        <v/>
      </c>
      <c r="AB5" s="53" t="str">
        <f t="shared" ref="AB5:AO8" si="2">SUBSTITUTE(AA5,AB$4,"")</f>
        <v/>
      </c>
      <c r="AC5" s="53" t="str">
        <f t="shared" si="2"/>
        <v/>
      </c>
      <c r="AD5" s="53" t="str">
        <f t="shared" si="2"/>
        <v/>
      </c>
      <c r="AE5" s="53" t="str">
        <f t="shared" si="2"/>
        <v/>
      </c>
      <c r="AF5" s="53" t="str">
        <f t="shared" si="2"/>
        <v/>
      </c>
      <c r="AG5" s="53" t="str">
        <f t="shared" si="2"/>
        <v/>
      </c>
      <c r="AH5" s="53" t="str">
        <f t="shared" si="2"/>
        <v/>
      </c>
      <c r="AI5" s="53" t="str">
        <f t="shared" si="2"/>
        <v/>
      </c>
      <c r="AJ5" s="53" t="str">
        <f t="shared" si="2"/>
        <v/>
      </c>
      <c r="AK5" s="53" t="str">
        <f t="shared" si="2"/>
        <v/>
      </c>
      <c r="AL5" s="53" t="str">
        <f t="shared" si="2"/>
        <v/>
      </c>
      <c r="AM5" s="53" t="str">
        <f t="shared" si="2"/>
        <v/>
      </c>
      <c r="AN5" s="53" t="str">
        <f t="shared" si="2"/>
        <v/>
      </c>
      <c r="AO5" s="53" t="str">
        <f t="shared" si="2"/>
        <v/>
      </c>
      <c r="AQ5" s="53" t="str">
        <f>SUBSTITUTE(F5,AQ$4,"")</f>
        <v>06.</v>
      </c>
      <c r="AR5" s="53" t="str">
        <f t="shared" ref="AR5:BE8" si="3">SUBSTITUTE(AQ5,AR$4,"")</f>
        <v>06.</v>
      </c>
      <c r="AS5" s="53" t="str">
        <f t="shared" si="3"/>
        <v>06.</v>
      </c>
      <c r="AT5" s="53" t="str">
        <f t="shared" si="3"/>
        <v>06.</v>
      </c>
      <c r="AU5" s="53" t="str">
        <f t="shared" si="3"/>
        <v>06.</v>
      </c>
      <c r="AV5" s="53" t="str">
        <f t="shared" si="3"/>
        <v>06.</v>
      </c>
      <c r="AW5" s="53" t="str">
        <f t="shared" si="3"/>
        <v>06.</v>
      </c>
      <c r="AX5" s="53" t="str">
        <f t="shared" si="3"/>
        <v>06.</v>
      </c>
      <c r="AY5" s="53" t="str">
        <f t="shared" si="3"/>
        <v>06.</v>
      </c>
      <c r="AZ5" s="53" t="str">
        <f t="shared" si="3"/>
        <v>06.</v>
      </c>
      <c r="BA5" s="53" t="str">
        <f t="shared" si="3"/>
        <v>06.</v>
      </c>
      <c r="BB5" s="53" t="str">
        <f t="shared" si="3"/>
        <v>06.</v>
      </c>
      <c r="BC5" s="53" t="str">
        <f t="shared" si="3"/>
        <v>06.</v>
      </c>
      <c r="BD5" s="53" t="str">
        <f t="shared" si="3"/>
        <v>06.</v>
      </c>
      <c r="BE5" s="53" t="str">
        <f t="shared" si="3"/>
        <v>06.</v>
      </c>
      <c r="BG5" s="53" t="str">
        <f>SUBSTITUTE(G5,BG$4,"")</f>
        <v>06.</v>
      </c>
      <c r="BH5" s="53" t="str">
        <f t="shared" ref="BH5:BU8" si="4">SUBSTITUTE(BG5,BH$4,"")</f>
        <v>06.</v>
      </c>
      <c r="BI5" s="53" t="str">
        <f t="shared" si="4"/>
        <v>06.</v>
      </c>
      <c r="BJ5" s="53" t="str">
        <f t="shared" si="4"/>
        <v>06.</v>
      </c>
      <c r="BK5" s="53" t="str">
        <f t="shared" si="4"/>
        <v>06.</v>
      </c>
      <c r="BL5" s="53" t="str">
        <f t="shared" si="4"/>
        <v>06.</v>
      </c>
      <c r="BM5" s="53" t="str">
        <f t="shared" si="4"/>
        <v>06.</v>
      </c>
      <c r="BN5" s="53" t="str">
        <f t="shared" si="4"/>
        <v>06.</v>
      </c>
      <c r="BO5" s="53" t="str">
        <f t="shared" si="4"/>
        <v>06.</v>
      </c>
      <c r="BP5" s="53" t="str">
        <f t="shared" si="4"/>
        <v>06.</v>
      </c>
      <c r="BQ5" s="53" t="str">
        <f t="shared" si="4"/>
        <v>06.</v>
      </c>
      <c r="BR5" s="53" t="str">
        <f t="shared" si="4"/>
        <v>06.</v>
      </c>
      <c r="BS5" s="53" t="str">
        <f t="shared" si="4"/>
        <v>06.</v>
      </c>
      <c r="BT5" s="53" t="str">
        <f t="shared" si="4"/>
        <v>06.</v>
      </c>
      <c r="BU5" s="53" t="str">
        <f t="shared" si="4"/>
        <v>06.</v>
      </c>
      <c r="BW5" s="53" t="str">
        <f>SUBSTITUTE(H5,BW$4,"")</f>
        <v>26</v>
      </c>
      <c r="BX5" s="53" t="str">
        <f t="shared" ref="BX5:CK8" si="5">SUBSTITUTE(BW5,BX$4,"")</f>
        <v>26</v>
      </c>
      <c r="BY5" s="53" t="str">
        <f t="shared" si="5"/>
        <v>26</v>
      </c>
      <c r="BZ5" s="53" t="str">
        <f t="shared" si="5"/>
        <v>26</v>
      </c>
      <c r="CA5" s="53" t="str">
        <f t="shared" si="5"/>
        <v>26</v>
      </c>
      <c r="CB5" s="53" t="str">
        <f t="shared" si="5"/>
        <v>26</v>
      </c>
      <c r="CC5" s="53" t="str">
        <f t="shared" si="5"/>
        <v>26</v>
      </c>
      <c r="CD5" s="53" t="str">
        <f t="shared" si="5"/>
        <v>26</v>
      </c>
      <c r="CE5" s="53" t="str">
        <f t="shared" si="5"/>
        <v>26</v>
      </c>
      <c r="CF5" s="53" t="str">
        <f t="shared" si="5"/>
        <v>26</v>
      </c>
      <c r="CG5" s="53" t="str">
        <f t="shared" si="5"/>
        <v>26</v>
      </c>
      <c r="CH5" s="53" t="str">
        <f t="shared" si="5"/>
        <v>26</v>
      </c>
      <c r="CI5" s="53" t="str">
        <f t="shared" si="5"/>
        <v>26</v>
      </c>
      <c r="CJ5" s="53" t="str">
        <f t="shared" si="5"/>
        <v>26</v>
      </c>
      <c r="CK5" s="53" t="str">
        <f t="shared" si="5"/>
        <v>26</v>
      </c>
    </row>
    <row r="6" spans="1:89" ht="15" x14ac:dyDescent="0.25">
      <c r="A6" s="36">
        <v>2</v>
      </c>
      <c r="B6" s="37">
        <v>37</v>
      </c>
      <c r="C6" s="38" t="s">
        <v>29</v>
      </c>
      <c r="D6" s="39"/>
      <c r="E6" s="55">
        <v>60</v>
      </c>
      <c r="F6" s="40"/>
      <c r="G6" s="55">
        <v>46</v>
      </c>
      <c r="H6" s="41">
        <v>46</v>
      </c>
      <c r="I6" s="56" t="str">
        <f>TRIM(AO6)</f>
        <v>60</v>
      </c>
      <c r="J6" s="57" t="str">
        <f>TRIM(BE6)</f>
        <v/>
      </c>
      <c r="K6" s="43" t="str">
        <f>TRIM(BU6)</f>
        <v>46</v>
      </c>
      <c r="L6" s="43" t="str">
        <f>TRIM(CK6)</f>
        <v>46</v>
      </c>
      <c r="M6" s="45">
        <f t="shared" si="0"/>
        <v>1</v>
      </c>
      <c r="N6" s="44">
        <f t="shared" si="0"/>
        <v>0</v>
      </c>
      <c r="O6" s="45">
        <f t="shared" si="0"/>
        <v>1</v>
      </c>
      <c r="P6" s="45">
        <f t="shared" si="0"/>
        <v>1</v>
      </c>
      <c r="Q6" s="47">
        <f t="shared" si="1"/>
        <v>1</v>
      </c>
      <c r="R6" s="46">
        <f t="shared" si="1"/>
        <v>0</v>
      </c>
      <c r="S6" s="47">
        <f t="shared" si="1"/>
        <v>0</v>
      </c>
      <c r="T6" s="47">
        <f t="shared" si="1"/>
        <v>0</v>
      </c>
      <c r="U6" s="48">
        <f>IF(Q6&gt;M6/2,1,0)+IF(R6&gt;N6/2,1,0)+IF(S6&gt;O6/2,1,0)+IF(T6&gt;P6/2,1,0)</f>
        <v>1</v>
      </c>
      <c r="V6" s="48">
        <f>IF(COUNTA(E6:H6)&gt;=3,3-U6,"")</f>
        <v>2</v>
      </c>
      <c r="W6" s="49" t="str">
        <f>SUBSTITUTE(I6," ","")&amp;SUBSTITUTE(J6," ","")&amp;SUBSTITUTE(K6," ","")&amp;SUBSTITUTE(L6," ","")&amp;"000000000000000000"</f>
        <v>604646000000000000000000</v>
      </c>
      <c r="X6" s="50" t="str">
        <f>VALUE(MID(W6,1,1)+MID(W6,3,1)+MID(W6,5,1)+MID(W6,7,1)+MID(W6,9,1)+MID(W6,11,1)+MID(W6,13,1)+MID(W6,15,1)+MID(W6,17,1)) &amp;"/"&amp; VALUE(MID(W6,1,1)+MID(W6,3,1)+MID(W6,5,1)+MID(W6,7,1)+MID(W6,9,1)+MID(W6,11,1)+MID(W6,13,1)+MID(W6,15,1)+MID(W6,17,1))+VALUE(MID(W6,2,1)+MID(W6,4,1)+MID(W6,6,1)+MID(W6,8,1)+MID(W6,10,1)+MID(W6,12,1)+MID(W6,14,1)+MID(W6,16,1)+MID(W6,18,1))</f>
        <v>14/26</v>
      </c>
      <c r="Y6" s="51">
        <v>3</v>
      </c>
      <c r="Z6" s="52" t="str">
        <f t="shared" ref="Z6:Z8" si="6">IF($C6&gt;"A",LEFT($C6,FIND(" ",$C6)+1),"")</f>
        <v>ΠΑΠΑΔΑΚΗ Σ</v>
      </c>
      <c r="AA6" s="53" t="str">
        <f>SUBSTITUTE(E6,AA$4,"")</f>
        <v>60</v>
      </c>
      <c r="AB6" s="53" t="str">
        <f t="shared" si="2"/>
        <v>60</v>
      </c>
      <c r="AC6" s="53" t="str">
        <f t="shared" si="2"/>
        <v>60</v>
      </c>
      <c r="AD6" s="53" t="str">
        <f t="shared" si="2"/>
        <v>60</v>
      </c>
      <c r="AE6" s="53" t="str">
        <f t="shared" si="2"/>
        <v>60</v>
      </c>
      <c r="AF6" s="53" t="str">
        <f t="shared" si="2"/>
        <v>60</v>
      </c>
      <c r="AG6" s="53" t="str">
        <f t="shared" si="2"/>
        <v>60</v>
      </c>
      <c r="AH6" s="53" t="str">
        <f t="shared" si="2"/>
        <v>60</v>
      </c>
      <c r="AI6" s="53" t="str">
        <f t="shared" si="2"/>
        <v>60</v>
      </c>
      <c r="AJ6" s="53" t="str">
        <f t="shared" si="2"/>
        <v>60</v>
      </c>
      <c r="AK6" s="53" t="str">
        <f t="shared" si="2"/>
        <v>60</v>
      </c>
      <c r="AL6" s="53" t="str">
        <f t="shared" si="2"/>
        <v>60</v>
      </c>
      <c r="AM6" s="53" t="str">
        <f t="shared" si="2"/>
        <v>60</v>
      </c>
      <c r="AN6" s="53" t="str">
        <f t="shared" si="2"/>
        <v>60</v>
      </c>
      <c r="AO6" s="53" t="str">
        <f t="shared" si="2"/>
        <v>60</v>
      </c>
      <c r="AQ6" s="53" t="str">
        <f>SUBSTITUTE(F6,AQ$4,"")</f>
        <v/>
      </c>
      <c r="AR6" s="53" t="str">
        <f t="shared" si="3"/>
        <v/>
      </c>
      <c r="AS6" s="53" t="str">
        <f t="shared" si="3"/>
        <v/>
      </c>
      <c r="AT6" s="53" t="str">
        <f t="shared" si="3"/>
        <v/>
      </c>
      <c r="AU6" s="53" t="str">
        <f t="shared" si="3"/>
        <v/>
      </c>
      <c r="AV6" s="53" t="str">
        <f t="shared" si="3"/>
        <v/>
      </c>
      <c r="AW6" s="53" t="str">
        <f t="shared" si="3"/>
        <v/>
      </c>
      <c r="AX6" s="53" t="str">
        <f t="shared" si="3"/>
        <v/>
      </c>
      <c r="AY6" s="53" t="str">
        <f t="shared" si="3"/>
        <v/>
      </c>
      <c r="AZ6" s="53" t="str">
        <f t="shared" si="3"/>
        <v/>
      </c>
      <c r="BA6" s="53" t="str">
        <f t="shared" si="3"/>
        <v/>
      </c>
      <c r="BB6" s="53" t="str">
        <f t="shared" si="3"/>
        <v/>
      </c>
      <c r="BC6" s="53" t="str">
        <f t="shared" si="3"/>
        <v/>
      </c>
      <c r="BD6" s="53" t="str">
        <f t="shared" si="3"/>
        <v/>
      </c>
      <c r="BE6" s="53" t="str">
        <f t="shared" si="3"/>
        <v/>
      </c>
      <c r="BG6" s="53" t="str">
        <f>SUBSTITUTE(G6,BG$4,"")</f>
        <v>46</v>
      </c>
      <c r="BH6" s="53" t="str">
        <f t="shared" si="4"/>
        <v>46</v>
      </c>
      <c r="BI6" s="53" t="str">
        <f t="shared" si="4"/>
        <v>46</v>
      </c>
      <c r="BJ6" s="53" t="str">
        <f t="shared" si="4"/>
        <v>46</v>
      </c>
      <c r="BK6" s="53" t="str">
        <f t="shared" si="4"/>
        <v>46</v>
      </c>
      <c r="BL6" s="53" t="str">
        <f t="shared" si="4"/>
        <v>46</v>
      </c>
      <c r="BM6" s="53" t="str">
        <f t="shared" si="4"/>
        <v>46</v>
      </c>
      <c r="BN6" s="53" t="str">
        <f t="shared" si="4"/>
        <v>46</v>
      </c>
      <c r="BO6" s="53" t="str">
        <f t="shared" si="4"/>
        <v>46</v>
      </c>
      <c r="BP6" s="53" t="str">
        <f t="shared" si="4"/>
        <v>46</v>
      </c>
      <c r="BQ6" s="53" t="str">
        <f t="shared" si="4"/>
        <v>46</v>
      </c>
      <c r="BR6" s="53" t="str">
        <f t="shared" si="4"/>
        <v>46</v>
      </c>
      <c r="BS6" s="53" t="str">
        <f t="shared" si="4"/>
        <v>46</v>
      </c>
      <c r="BT6" s="53" t="str">
        <f t="shared" si="4"/>
        <v>46</v>
      </c>
      <c r="BU6" s="53" t="str">
        <f t="shared" si="4"/>
        <v>46</v>
      </c>
      <c r="BW6" s="53" t="str">
        <f>SUBSTITUTE(H6,BW$4,"")</f>
        <v>46</v>
      </c>
      <c r="BX6" s="53" t="str">
        <f t="shared" si="5"/>
        <v>46</v>
      </c>
      <c r="BY6" s="53" t="str">
        <f t="shared" si="5"/>
        <v>46</v>
      </c>
      <c r="BZ6" s="53" t="str">
        <f t="shared" si="5"/>
        <v>46</v>
      </c>
      <c r="CA6" s="53" t="str">
        <f t="shared" si="5"/>
        <v>46</v>
      </c>
      <c r="CB6" s="53" t="str">
        <f t="shared" si="5"/>
        <v>46</v>
      </c>
      <c r="CC6" s="53" t="str">
        <f t="shared" si="5"/>
        <v>46</v>
      </c>
      <c r="CD6" s="53" t="str">
        <f t="shared" si="5"/>
        <v>46</v>
      </c>
      <c r="CE6" s="53" t="str">
        <f t="shared" si="5"/>
        <v>46</v>
      </c>
      <c r="CF6" s="53" t="str">
        <f t="shared" si="5"/>
        <v>46</v>
      </c>
      <c r="CG6" s="53" t="str">
        <f t="shared" si="5"/>
        <v>46</v>
      </c>
      <c r="CH6" s="53" t="str">
        <f t="shared" si="5"/>
        <v>46</v>
      </c>
      <c r="CI6" s="53" t="str">
        <f t="shared" si="5"/>
        <v>46</v>
      </c>
      <c r="CJ6" s="53" t="str">
        <f t="shared" si="5"/>
        <v>46</v>
      </c>
      <c r="CK6" s="53" t="str">
        <f t="shared" si="5"/>
        <v>46</v>
      </c>
    </row>
    <row r="7" spans="1:89" ht="15" x14ac:dyDescent="0.25">
      <c r="A7" s="36">
        <v>3</v>
      </c>
      <c r="B7" s="37">
        <v>36</v>
      </c>
      <c r="C7" s="38" t="s">
        <v>30</v>
      </c>
      <c r="D7" s="39"/>
      <c r="E7" s="55">
        <v>60</v>
      </c>
      <c r="F7" s="41">
        <v>64</v>
      </c>
      <c r="G7" s="40"/>
      <c r="H7" s="55">
        <v>46</v>
      </c>
      <c r="I7" s="56" t="str">
        <f>TRIM(AO7)</f>
        <v>60</v>
      </c>
      <c r="J7" s="43" t="str">
        <f>TRIM(BE7)</f>
        <v>64</v>
      </c>
      <c r="K7" s="57" t="str">
        <f>TRIM(BU7)</f>
        <v/>
      </c>
      <c r="L7" s="43" t="str">
        <f>TRIM(CK7)</f>
        <v>46</v>
      </c>
      <c r="M7" s="45">
        <f t="shared" si="0"/>
        <v>1</v>
      </c>
      <c r="N7" s="45">
        <f t="shared" si="0"/>
        <v>1</v>
      </c>
      <c r="O7" s="44">
        <f t="shared" si="0"/>
        <v>0</v>
      </c>
      <c r="P7" s="45">
        <f t="shared" si="0"/>
        <v>1</v>
      </c>
      <c r="Q7" s="47">
        <f t="shared" si="1"/>
        <v>1</v>
      </c>
      <c r="R7" s="47">
        <f t="shared" si="1"/>
        <v>1</v>
      </c>
      <c r="S7" s="46">
        <f t="shared" si="1"/>
        <v>0</v>
      </c>
      <c r="T7" s="47">
        <f t="shared" si="1"/>
        <v>0</v>
      </c>
      <c r="U7" s="48">
        <f>IF(Q7&gt;M7/2,1,0)+IF(R7&gt;N7/2,1,0)+IF(S7&gt;O7/2,1,0)+IF(T7&gt;P7/2,1,0)</f>
        <v>2</v>
      </c>
      <c r="V7" s="48">
        <f>IF(COUNTA(E7:H7)&gt;=3,3-U7,"")</f>
        <v>1</v>
      </c>
      <c r="W7" s="49" t="str">
        <f>SUBSTITUTE(I7," ","")&amp;SUBSTITUTE(J7," ","")&amp;SUBSTITUTE(K7," ","")&amp;SUBSTITUTE(L7," ","")&amp;"000000000000000000"</f>
        <v>606446000000000000000000</v>
      </c>
      <c r="X7" s="50" t="str">
        <f>VALUE(MID(W7,1,1)+MID(W7,3,1)+MID(W7,5,1)+MID(W7,7,1)+MID(W7,9,1)+MID(W7,11,1)+MID(W7,13,1)+MID(W7,15,1)+MID(W7,17,1)) &amp;"/"&amp; VALUE(MID(W7,1,1)+MID(W7,3,1)+MID(W7,5,1)+MID(W7,7,1)+MID(W7,9,1)+MID(W7,11,1)+MID(W7,13,1)+MID(W7,15,1)+MID(W7,17,1))+VALUE(MID(W7,2,1)+MID(W7,4,1)+MID(W7,6,1)+MID(W7,8,1)+MID(W7,10,1)+MID(W7,12,1)+MID(W7,14,1)+MID(W7,16,1)+MID(W7,18,1))</f>
        <v>16/26</v>
      </c>
      <c r="Y7" s="51">
        <v>2</v>
      </c>
      <c r="Z7" s="52" t="str">
        <f t="shared" si="6"/>
        <v>ΑΝΤΩΝΙΟΥ Β</v>
      </c>
      <c r="AA7" s="53" t="str">
        <f>SUBSTITUTE(E7,AA$4,"")</f>
        <v>60</v>
      </c>
      <c r="AB7" s="53" t="str">
        <f t="shared" si="2"/>
        <v>60</v>
      </c>
      <c r="AC7" s="53" t="str">
        <f t="shared" si="2"/>
        <v>60</v>
      </c>
      <c r="AD7" s="53" t="str">
        <f t="shared" si="2"/>
        <v>60</v>
      </c>
      <c r="AE7" s="53" t="str">
        <f t="shared" si="2"/>
        <v>60</v>
      </c>
      <c r="AF7" s="53" t="str">
        <f t="shared" si="2"/>
        <v>60</v>
      </c>
      <c r="AG7" s="53" t="str">
        <f t="shared" si="2"/>
        <v>60</v>
      </c>
      <c r="AH7" s="53" t="str">
        <f t="shared" si="2"/>
        <v>60</v>
      </c>
      <c r="AI7" s="53" t="str">
        <f t="shared" si="2"/>
        <v>60</v>
      </c>
      <c r="AJ7" s="53" t="str">
        <f t="shared" si="2"/>
        <v>60</v>
      </c>
      <c r="AK7" s="53" t="str">
        <f t="shared" si="2"/>
        <v>60</v>
      </c>
      <c r="AL7" s="53" t="str">
        <f t="shared" si="2"/>
        <v>60</v>
      </c>
      <c r="AM7" s="53" t="str">
        <f t="shared" si="2"/>
        <v>60</v>
      </c>
      <c r="AN7" s="53" t="str">
        <f t="shared" si="2"/>
        <v>60</v>
      </c>
      <c r="AO7" s="53" t="str">
        <f t="shared" si="2"/>
        <v>60</v>
      </c>
      <c r="AQ7" s="53" t="str">
        <f>SUBSTITUTE(F7,AQ$4,"")</f>
        <v>64</v>
      </c>
      <c r="AR7" s="53" t="str">
        <f t="shared" si="3"/>
        <v>64</v>
      </c>
      <c r="AS7" s="53" t="str">
        <f t="shared" si="3"/>
        <v>64</v>
      </c>
      <c r="AT7" s="53" t="str">
        <f t="shared" si="3"/>
        <v>64</v>
      </c>
      <c r="AU7" s="53" t="str">
        <f t="shared" si="3"/>
        <v>64</v>
      </c>
      <c r="AV7" s="53" t="str">
        <f t="shared" si="3"/>
        <v>64</v>
      </c>
      <c r="AW7" s="53" t="str">
        <f t="shared" si="3"/>
        <v>64</v>
      </c>
      <c r="AX7" s="53" t="str">
        <f t="shared" si="3"/>
        <v>64</v>
      </c>
      <c r="AY7" s="53" t="str">
        <f t="shared" si="3"/>
        <v>64</v>
      </c>
      <c r="AZ7" s="53" t="str">
        <f t="shared" si="3"/>
        <v>64</v>
      </c>
      <c r="BA7" s="53" t="str">
        <f t="shared" si="3"/>
        <v>64</v>
      </c>
      <c r="BB7" s="53" t="str">
        <f t="shared" si="3"/>
        <v>64</v>
      </c>
      <c r="BC7" s="53" t="str">
        <f t="shared" si="3"/>
        <v>64</v>
      </c>
      <c r="BD7" s="53" t="str">
        <f t="shared" si="3"/>
        <v>64</v>
      </c>
      <c r="BE7" s="53" t="str">
        <f t="shared" si="3"/>
        <v>64</v>
      </c>
      <c r="BG7" s="53" t="str">
        <f>SUBSTITUTE(G7,BG$4,"")</f>
        <v/>
      </c>
      <c r="BH7" s="53" t="str">
        <f t="shared" si="4"/>
        <v/>
      </c>
      <c r="BI7" s="53" t="str">
        <f t="shared" si="4"/>
        <v/>
      </c>
      <c r="BJ7" s="53" t="str">
        <f t="shared" si="4"/>
        <v/>
      </c>
      <c r="BK7" s="53" t="str">
        <f t="shared" si="4"/>
        <v/>
      </c>
      <c r="BL7" s="53" t="str">
        <f t="shared" si="4"/>
        <v/>
      </c>
      <c r="BM7" s="53" t="str">
        <f t="shared" si="4"/>
        <v/>
      </c>
      <c r="BN7" s="53" t="str">
        <f t="shared" si="4"/>
        <v/>
      </c>
      <c r="BO7" s="53" t="str">
        <f t="shared" si="4"/>
        <v/>
      </c>
      <c r="BP7" s="53" t="str">
        <f t="shared" si="4"/>
        <v/>
      </c>
      <c r="BQ7" s="53" t="str">
        <f t="shared" si="4"/>
        <v/>
      </c>
      <c r="BR7" s="53" t="str">
        <f t="shared" si="4"/>
        <v/>
      </c>
      <c r="BS7" s="53" t="str">
        <f t="shared" si="4"/>
        <v/>
      </c>
      <c r="BT7" s="53" t="str">
        <f t="shared" si="4"/>
        <v/>
      </c>
      <c r="BU7" s="53" t="str">
        <f t="shared" si="4"/>
        <v/>
      </c>
      <c r="BW7" s="53" t="str">
        <f>SUBSTITUTE(H7,BW$4,"")</f>
        <v>46</v>
      </c>
      <c r="BX7" s="53" t="str">
        <f t="shared" si="5"/>
        <v>46</v>
      </c>
      <c r="BY7" s="53" t="str">
        <f t="shared" si="5"/>
        <v>46</v>
      </c>
      <c r="BZ7" s="53" t="str">
        <f t="shared" si="5"/>
        <v>46</v>
      </c>
      <c r="CA7" s="53" t="str">
        <f t="shared" si="5"/>
        <v>46</v>
      </c>
      <c r="CB7" s="53" t="str">
        <f t="shared" si="5"/>
        <v>46</v>
      </c>
      <c r="CC7" s="53" t="str">
        <f t="shared" si="5"/>
        <v>46</v>
      </c>
      <c r="CD7" s="53" t="str">
        <f t="shared" si="5"/>
        <v>46</v>
      </c>
      <c r="CE7" s="53" t="str">
        <f t="shared" si="5"/>
        <v>46</v>
      </c>
      <c r="CF7" s="53" t="str">
        <f t="shared" si="5"/>
        <v>46</v>
      </c>
      <c r="CG7" s="53" t="str">
        <f t="shared" si="5"/>
        <v>46</v>
      </c>
      <c r="CH7" s="53" t="str">
        <f t="shared" si="5"/>
        <v>46</v>
      </c>
      <c r="CI7" s="53" t="str">
        <f t="shared" si="5"/>
        <v>46</v>
      </c>
      <c r="CJ7" s="53" t="str">
        <f t="shared" si="5"/>
        <v>46</v>
      </c>
      <c r="CK7" s="53" t="str">
        <f t="shared" si="5"/>
        <v>46</v>
      </c>
    </row>
    <row r="8" spans="1:89" ht="15.6" thickBot="1" x14ac:dyDescent="0.3">
      <c r="A8" s="58">
        <v>4</v>
      </c>
      <c r="B8" s="59">
        <v>32</v>
      </c>
      <c r="C8" s="60" t="s">
        <v>31</v>
      </c>
      <c r="D8" s="61"/>
      <c r="E8" s="62">
        <v>62</v>
      </c>
      <c r="F8" s="62">
        <v>64</v>
      </c>
      <c r="G8" s="63">
        <v>64</v>
      </c>
      <c r="H8" s="64"/>
      <c r="I8" s="65" t="str">
        <f>TRIM(AO8)</f>
        <v>62</v>
      </c>
      <c r="J8" s="43" t="str">
        <f>TRIM(BE8)</f>
        <v>64</v>
      </c>
      <c r="K8" s="43" t="str">
        <f>TRIM(BU8)</f>
        <v>64</v>
      </c>
      <c r="L8" s="66" t="str">
        <f>TRIM(CK8)</f>
        <v/>
      </c>
      <c r="M8" s="67">
        <f t="shared" si="0"/>
        <v>1</v>
      </c>
      <c r="N8" s="67">
        <f t="shared" si="0"/>
        <v>1</v>
      </c>
      <c r="O8" s="67">
        <f t="shared" si="0"/>
        <v>1</v>
      </c>
      <c r="P8" s="68">
        <f t="shared" si="0"/>
        <v>0</v>
      </c>
      <c r="Q8" s="69">
        <f t="shared" si="1"/>
        <v>1</v>
      </c>
      <c r="R8" s="69">
        <f t="shared" si="1"/>
        <v>1</v>
      </c>
      <c r="S8" s="69">
        <f t="shared" si="1"/>
        <v>1</v>
      </c>
      <c r="T8" s="70">
        <f t="shared" si="1"/>
        <v>0</v>
      </c>
      <c r="U8" s="71">
        <f>IF(Q8&gt;M8/2,1,0)+IF(R8&gt;N8/2,1,0)+IF(S8&gt;O8/2,1,0)+IF(T8&gt;P8/2,1,0)</f>
        <v>3</v>
      </c>
      <c r="V8" s="71">
        <f>IF(COUNTA(E8:H8)&gt;=3,3-U8,"")</f>
        <v>0</v>
      </c>
      <c r="W8" s="72" t="str">
        <f>SUBSTITUTE(I8," ","")&amp;SUBSTITUTE(J8," ","")&amp;SUBSTITUTE(K8," ","")&amp;SUBSTITUTE(L8," ","")&amp;"000000000000000000"</f>
        <v>626464000000000000000000</v>
      </c>
      <c r="X8" s="73" t="str">
        <f>VALUE(MID(W8,1,1)+MID(W8,3,1)+MID(W8,5,1)+MID(W8,7,1)+MID(W8,9,1)+MID(W8,11,1)+MID(W8,13,1)+MID(W8,15,1)+MID(W8,17,1)) &amp;"/"&amp; VALUE(MID(W8,1,1)+MID(W8,3,1)+MID(W8,5,1)+MID(W8,7,1)+MID(W8,9,1)+MID(W8,11,1)+MID(W8,13,1)+MID(W8,15,1)+MID(W8,17,1))+VALUE(MID(W8,2,1)+MID(W8,4,1)+MID(W8,6,1)+MID(W8,8,1)+MID(W8,10,1)+MID(W8,12,1)+MID(W8,14,1)+MID(W8,16,1)+MID(W8,18,1))</f>
        <v>18/28</v>
      </c>
      <c r="Y8" s="74">
        <v>1</v>
      </c>
      <c r="Z8" s="52" t="str">
        <f t="shared" si="6"/>
        <v>ΑΜΟΥΡΓΙΑΝΟΥ Χ</v>
      </c>
      <c r="AA8" s="53" t="str">
        <f>SUBSTITUTE(E8,AA$4,"")</f>
        <v>62</v>
      </c>
      <c r="AB8" s="53" t="str">
        <f t="shared" si="2"/>
        <v>62</v>
      </c>
      <c r="AC8" s="53" t="str">
        <f t="shared" si="2"/>
        <v>62</v>
      </c>
      <c r="AD8" s="53" t="str">
        <f t="shared" si="2"/>
        <v>62</v>
      </c>
      <c r="AE8" s="53" t="str">
        <f t="shared" si="2"/>
        <v>62</v>
      </c>
      <c r="AF8" s="53" t="str">
        <f t="shared" si="2"/>
        <v>62</v>
      </c>
      <c r="AG8" s="53" t="str">
        <f t="shared" si="2"/>
        <v>62</v>
      </c>
      <c r="AH8" s="53" t="str">
        <f t="shared" si="2"/>
        <v>62</v>
      </c>
      <c r="AI8" s="53" t="str">
        <f t="shared" si="2"/>
        <v>62</v>
      </c>
      <c r="AJ8" s="53" t="str">
        <f t="shared" si="2"/>
        <v>62</v>
      </c>
      <c r="AK8" s="53" t="str">
        <f t="shared" si="2"/>
        <v>62</v>
      </c>
      <c r="AL8" s="53" t="str">
        <f t="shared" si="2"/>
        <v>62</v>
      </c>
      <c r="AM8" s="53" t="str">
        <f t="shared" si="2"/>
        <v>62</v>
      </c>
      <c r="AN8" s="53" t="str">
        <f t="shared" si="2"/>
        <v>62</v>
      </c>
      <c r="AO8" s="53" t="str">
        <f t="shared" si="2"/>
        <v>62</v>
      </c>
      <c r="AQ8" s="53" t="str">
        <f>SUBSTITUTE(F8,AQ$4,"")</f>
        <v>64</v>
      </c>
      <c r="AR8" s="53" t="str">
        <f t="shared" si="3"/>
        <v>64</v>
      </c>
      <c r="AS8" s="53" t="str">
        <f t="shared" si="3"/>
        <v>64</v>
      </c>
      <c r="AT8" s="53" t="str">
        <f t="shared" si="3"/>
        <v>64</v>
      </c>
      <c r="AU8" s="53" t="str">
        <f t="shared" si="3"/>
        <v>64</v>
      </c>
      <c r="AV8" s="53" t="str">
        <f t="shared" si="3"/>
        <v>64</v>
      </c>
      <c r="AW8" s="53" t="str">
        <f t="shared" si="3"/>
        <v>64</v>
      </c>
      <c r="AX8" s="53" t="str">
        <f t="shared" si="3"/>
        <v>64</v>
      </c>
      <c r="AY8" s="53" t="str">
        <f t="shared" si="3"/>
        <v>64</v>
      </c>
      <c r="AZ8" s="53" t="str">
        <f t="shared" si="3"/>
        <v>64</v>
      </c>
      <c r="BA8" s="53" t="str">
        <f t="shared" si="3"/>
        <v>64</v>
      </c>
      <c r="BB8" s="53" t="str">
        <f t="shared" si="3"/>
        <v>64</v>
      </c>
      <c r="BC8" s="53" t="str">
        <f t="shared" si="3"/>
        <v>64</v>
      </c>
      <c r="BD8" s="53" t="str">
        <f t="shared" si="3"/>
        <v>64</v>
      </c>
      <c r="BE8" s="53" t="str">
        <f t="shared" si="3"/>
        <v>64</v>
      </c>
      <c r="BG8" s="53" t="str">
        <f>SUBSTITUTE(G8,BG$4,"")</f>
        <v>64</v>
      </c>
      <c r="BH8" s="53" t="str">
        <f t="shared" si="4"/>
        <v>64</v>
      </c>
      <c r="BI8" s="53" t="str">
        <f t="shared" si="4"/>
        <v>64</v>
      </c>
      <c r="BJ8" s="53" t="str">
        <f t="shared" si="4"/>
        <v>64</v>
      </c>
      <c r="BK8" s="53" t="str">
        <f t="shared" si="4"/>
        <v>64</v>
      </c>
      <c r="BL8" s="53" t="str">
        <f t="shared" si="4"/>
        <v>64</v>
      </c>
      <c r="BM8" s="53" t="str">
        <f t="shared" si="4"/>
        <v>64</v>
      </c>
      <c r="BN8" s="53" t="str">
        <f t="shared" si="4"/>
        <v>64</v>
      </c>
      <c r="BO8" s="53" t="str">
        <f t="shared" si="4"/>
        <v>64</v>
      </c>
      <c r="BP8" s="53" t="str">
        <f t="shared" si="4"/>
        <v>64</v>
      </c>
      <c r="BQ8" s="53" t="str">
        <f t="shared" si="4"/>
        <v>64</v>
      </c>
      <c r="BR8" s="53" t="str">
        <f t="shared" si="4"/>
        <v>64</v>
      </c>
      <c r="BS8" s="53" t="str">
        <f t="shared" si="4"/>
        <v>64</v>
      </c>
      <c r="BT8" s="53" t="str">
        <f t="shared" si="4"/>
        <v>64</v>
      </c>
      <c r="BU8" s="53" t="str">
        <f t="shared" si="4"/>
        <v>64</v>
      </c>
      <c r="BW8" s="53" t="str">
        <f>SUBSTITUTE(H8,BW$4,"")</f>
        <v/>
      </c>
      <c r="BX8" s="53" t="str">
        <f t="shared" si="5"/>
        <v/>
      </c>
      <c r="BY8" s="53" t="str">
        <f t="shared" si="5"/>
        <v/>
      </c>
      <c r="BZ8" s="53" t="str">
        <f t="shared" si="5"/>
        <v/>
      </c>
      <c r="CA8" s="53" t="str">
        <f t="shared" si="5"/>
        <v/>
      </c>
      <c r="CB8" s="53" t="str">
        <f t="shared" si="5"/>
        <v/>
      </c>
      <c r="CC8" s="53" t="str">
        <f t="shared" si="5"/>
        <v/>
      </c>
      <c r="CD8" s="53" t="str">
        <f t="shared" si="5"/>
        <v/>
      </c>
      <c r="CE8" s="53" t="str">
        <f t="shared" si="5"/>
        <v/>
      </c>
      <c r="CF8" s="53" t="str">
        <f t="shared" si="5"/>
        <v/>
      </c>
      <c r="CG8" s="53" t="str">
        <f t="shared" si="5"/>
        <v/>
      </c>
      <c r="CH8" s="53" t="str">
        <f t="shared" si="5"/>
        <v/>
      </c>
      <c r="CI8" s="53" t="str">
        <f t="shared" si="5"/>
        <v/>
      </c>
      <c r="CJ8" s="53" t="str">
        <f t="shared" si="5"/>
        <v/>
      </c>
      <c r="CK8" s="53" t="str">
        <f t="shared" si="5"/>
        <v/>
      </c>
    </row>
    <row r="9" spans="1:89" ht="12" thickBot="1" x14ac:dyDescent="0.3">
      <c r="A9" s="75"/>
      <c r="B9" s="75"/>
      <c r="C9" s="75"/>
      <c r="D9" s="75"/>
      <c r="E9" s="75"/>
      <c r="F9" s="75"/>
      <c r="G9" s="75"/>
      <c r="H9" s="75"/>
      <c r="U9" s="75"/>
      <c r="V9" s="75"/>
      <c r="X9" s="75"/>
      <c r="Y9" s="75"/>
    </row>
    <row r="10" spans="1:89" ht="15" customHeight="1" x14ac:dyDescent="0.25">
      <c r="A10" s="15" t="str">
        <f>"GROUP "&amp;A15/4</f>
        <v>GROUP 2</v>
      </c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8"/>
    </row>
    <row r="11" spans="1:89" ht="11.25" customHeight="1" x14ac:dyDescent="0.25">
      <c r="A11" s="78"/>
      <c r="B11" s="79" t="s">
        <v>1</v>
      </c>
      <c r="C11" s="79" t="s">
        <v>2</v>
      </c>
      <c r="D11" s="80" t="s">
        <v>3</v>
      </c>
      <c r="E11" s="81" t="str">
        <f>IF($C12&gt;"A",TRIM(LEFT($C12,FIND(" ",$C12,1)-1)),"")</f>
        <v>ΒΛΑΧΟΥ</v>
      </c>
      <c r="F11" s="81" t="str">
        <f>IF($C13&gt;"A",TRIM(LEFT($C13,FIND(" ",$C13,1)-1)),"")</f>
        <v>ΕΥΑΓΓΕΛΑΚΗ</v>
      </c>
      <c r="G11" s="81" t="str">
        <f>IF($C14&gt;"A",TRIM(LEFT($C14,FIND(" ",$C14,1)-1)),"")</f>
        <v>ΧΟΝΔΡΟΠΟΥΛΟΥ</v>
      </c>
      <c r="H11" s="81" t="str">
        <f>IF($C15&gt;"A",TRIM(LEFT($C15,FIND(" ",$C15,1)-1)),"")</f>
        <v>ΖΗΚΑ</v>
      </c>
      <c r="I11" s="82" t="s">
        <v>4</v>
      </c>
      <c r="J11" s="83"/>
      <c r="K11" s="83"/>
      <c r="L11" s="84"/>
      <c r="M11" s="85" t="s">
        <v>5</v>
      </c>
      <c r="N11" s="86"/>
      <c r="O11" s="86"/>
      <c r="P11" s="87"/>
      <c r="Q11" s="88" t="s">
        <v>6</v>
      </c>
      <c r="R11" s="89"/>
      <c r="S11" s="89"/>
      <c r="T11" s="90"/>
      <c r="U11" s="91" t="s">
        <v>7</v>
      </c>
      <c r="V11" s="91" t="s">
        <v>8</v>
      </c>
      <c r="W11" s="92" t="s">
        <v>9</v>
      </c>
      <c r="X11" s="93" t="s">
        <v>10</v>
      </c>
      <c r="Y11" s="94" t="s">
        <v>11</v>
      </c>
      <c r="AA11" s="35" t="s">
        <v>12</v>
      </c>
      <c r="AB11" s="35" t="s">
        <v>13</v>
      </c>
      <c r="AC11" s="35"/>
      <c r="AD11" s="35" t="s">
        <v>15</v>
      </c>
      <c r="AE11" s="35" t="s">
        <v>16</v>
      </c>
      <c r="AF11" s="35" t="s">
        <v>17</v>
      </c>
      <c r="AG11" s="35" t="s">
        <v>18</v>
      </c>
      <c r="AH11" s="35" t="s">
        <v>19</v>
      </c>
      <c r="AI11" s="35" t="s">
        <v>20</v>
      </c>
      <c r="AJ11" s="35" t="s">
        <v>21</v>
      </c>
      <c r="AK11" s="35" t="s">
        <v>22</v>
      </c>
      <c r="AL11" s="35" t="s">
        <v>23</v>
      </c>
      <c r="AM11" s="35" t="s">
        <v>24</v>
      </c>
      <c r="AN11" s="35" t="s">
        <v>25</v>
      </c>
      <c r="AO11" s="35" t="s">
        <v>26</v>
      </c>
      <c r="AQ11" s="35" t="s">
        <v>12</v>
      </c>
      <c r="AR11" s="35" t="s">
        <v>13</v>
      </c>
      <c r="AS11" s="35"/>
      <c r="AT11" s="35" t="s">
        <v>15</v>
      </c>
      <c r="AU11" s="35" t="s">
        <v>16</v>
      </c>
      <c r="AV11" s="35" t="s">
        <v>17</v>
      </c>
      <c r="AW11" s="35" t="s">
        <v>18</v>
      </c>
      <c r="AX11" s="35" t="s">
        <v>19</v>
      </c>
      <c r="AY11" s="35" t="s">
        <v>20</v>
      </c>
      <c r="AZ11" s="35" t="s">
        <v>21</v>
      </c>
      <c r="BA11" s="35" t="s">
        <v>22</v>
      </c>
      <c r="BB11" s="35" t="s">
        <v>23</v>
      </c>
      <c r="BC11" s="35" t="s">
        <v>24</v>
      </c>
      <c r="BD11" s="35" t="s">
        <v>25</v>
      </c>
      <c r="BE11" s="35" t="s">
        <v>26</v>
      </c>
      <c r="BG11" s="35" t="s">
        <v>12</v>
      </c>
      <c r="BH11" s="35" t="s">
        <v>13</v>
      </c>
      <c r="BI11" s="35"/>
      <c r="BJ11" s="35" t="s">
        <v>15</v>
      </c>
      <c r="BK11" s="35" t="s">
        <v>16</v>
      </c>
      <c r="BL11" s="35" t="s">
        <v>17</v>
      </c>
      <c r="BM11" s="35" t="s">
        <v>18</v>
      </c>
      <c r="BN11" s="35" t="s">
        <v>19</v>
      </c>
      <c r="BO11" s="35" t="s">
        <v>20</v>
      </c>
      <c r="BP11" s="35" t="s">
        <v>21</v>
      </c>
      <c r="BQ11" s="35" t="s">
        <v>22</v>
      </c>
      <c r="BR11" s="35" t="s">
        <v>23</v>
      </c>
      <c r="BS11" s="35" t="s">
        <v>24</v>
      </c>
      <c r="BT11" s="35" t="s">
        <v>25</v>
      </c>
      <c r="BU11" s="35" t="s">
        <v>26</v>
      </c>
      <c r="BW11" s="35" t="s">
        <v>12</v>
      </c>
      <c r="BX11" s="35" t="s">
        <v>13</v>
      </c>
      <c r="BY11" s="35"/>
      <c r="BZ11" s="35" t="s">
        <v>15</v>
      </c>
      <c r="CA11" s="35" t="s">
        <v>16</v>
      </c>
      <c r="CB11" s="35" t="s">
        <v>17</v>
      </c>
      <c r="CC11" s="35" t="s">
        <v>18</v>
      </c>
      <c r="CD11" s="35" t="s">
        <v>19</v>
      </c>
      <c r="CE11" s="35" t="s">
        <v>20</v>
      </c>
      <c r="CF11" s="35" t="s">
        <v>21</v>
      </c>
      <c r="CG11" s="35" t="s">
        <v>22</v>
      </c>
      <c r="CH11" s="35" t="s">
        <v>23</v>
      </c>
      <c r="CI11" s="35" t="s">
        <v>24</v>
      </c>
      <c r="CJ11" s="35" t="s">
        <v>25</v>
      </c>
      <c r="CK11" s="35" t="s">
        <v>26</v>
      </c>
    </row>
    <row r="12" spans="1:89" ht="15" customHeight="1" x14ac:dyDescent="0.25">
      <c r="A12" s="95">
        <f>A8+1</f>
        <v>5</v>
      </c>
      <c r="B12" s="37">
        <v>6</v>
      </c>
      <c r="C12" s="38" t="s">
        <v>32</v>
      </c>
      <c r="D12" s="39"/>
      <c r="E12" s="96"/>
      <c r="F12" s="97">
        <v>60</v>
      </c>
      <c r="G12" s="97">
        <v>62</v>
      </c>
      <c r="H12" s="97">
        <v>62</v>
      </c>
      <c r="I12" s="98" t="str">
        <f>TRIM(AO12)</f>
        <v/>
      </c>
      <c r="J12" s="99" t="str">
        <f>TRIM(BE12)</f>
        <v>60</v>
      </c>
      <c r="K12" s="99" t="str">
        <f>TRIM(BU12)</f>
        <v>62</v>
      </c>
      <c r="L12" s="99" t="str">
        <f>TRIM(CK12)</f>
        <v>62</v>
      </c>
      <c r="M12" s="100">
        <f t="shared" ref="M12:P15" si="7">IF(LEN(I12)=0,0,LEN(I12)-LEN(SUBSTITUTE(I12," ",""))+1)</f>
        <v>0</v>
      </c>
      <c r="N12" s="101">
        <f t="shared" si="7"/>
        <v>1</v>
      </c>
      <c r="O12" s="101">
        <f t="shared" si="7"/>
        <v>1</v>
      </c>
      <c r="P12" s="101">
        <f t="shared" si="7"/>
        <v>1</v>
      </c>
      <c r="Q12" s="102">
        <f t="shared" ref="Q12:T15" si="8">IF((LEFT(IF(M12&gt;0,LEFT(I12,2),""),1)&gt;RIGHT(IF(M12&gt;0,LEFT(I12,2),""),1)),1,0) + IF(LEFT(IF(M12&gt;1,MID(I12,FIND(" ",I12,1)+1,2),""),1) &gt; RIGHT(IF(M12&gt;1,MID(I12,FIND(" ",I12,1)+1,2),""),1),1,0) + IF(LEFT(IF(M12&gt;2,MID(I12,FIND(" ",I12,(FIND(" ",I12,1)+1))+1,2),""),1) &gt; RIGHT(IF(M12&gt;2,MID(I12,FIND(" ",I12,(FIND(" ",I12,1)+1))+1,2),""),1),1,0)</f>
        <v>0</v>
      </c>
      <c r="R12" s="102">
        <f t="shared" si="8"/>
        <v>1</v>
      </c>
      <c r="S12" s="102">
        <f t="shared" si="8"/>
        <v>1</v>
      </c>
      <c r="T12" s="102">
        <f t="shared" si="8"/>
        <v>1</v>
      </c>
      <c r="U12" s="48">
        <f>IF(Q12&gt;M12/2,1,0)+IF(R12&gt;N12/2,1,0)+IF(S12&gt;O12/2,1,0)+IF(T12&gt;P12/2,1,0)</f>
        <v>3</v>
      </c>
      <c r="V12" s="48">
        <f>IF(COUNTA(E12:H12)&gt;=3,3-U12,"")</f>
        <v>0</v>
      </c>
      <c r="W12" s="103" t="str">
        <f>SUBSTITUTE(I12," ","")&amp;SUBSTITUTE(J12," ","")&amp;SUBSTITUTE(K12," ","")&amp;SUBSTITUTE(L12," ","")&amp;"000000000000000000"</f>
        <v>606262000000000000000000</v>
      </c>
      <c r="X12" s="104" t="str">
        <f>VALUE(MID(W12,1,1)+MID(W12,3,1)+MID(W12,5,1)+MID(W12,7,1)+MID(W12,9,1)+MID(W12,11,1)+MID(W12,13,1)+MID(W12,15,1)+MID(W12,17,1)) &amp;"/"&amp; VALUE(MID(W12,1,1)+MID(W12,3,1)+MID(W12,5,1)+MID(W12,7,1)+MID(W12,9,1)+MID(W12,11,1)+MID(W12,13,1)+MID(W12,15,1)+MID(W12,17,1))+VALUE(MID(W12,2,1)+MID(W12,4,1)+MID(W12,6,1)+MID(W12,8,1)+MID(W12,10,1)+MID(W12,12,1)+MID(W12,14,1)+MID(W12,16,1)+MID(W12,18,1))</f>
        <v>18/22</v>
      </c>
      <c r="Y12" s="105">
        <v>1</v>
      </c>
      <c r="Z12" s="52" t="str">
        <f>IF($C12&gt;"A",LEFT($C12,FIND(" ",$C12)+1),"")</f>
        <v>ΒΛΑΧΟΥ Γ</v>
      </c>
      <c r="AA12" s="53" t="str">
        <f>SUBSTITUTE(E12,AA$11,"")</f>
        <v/>
      </c>
      <c r="AB12" s="53" t="str">
        <f t="shared" ref="AB12:AO15" si="9">SUBSTITUTE(AA12,AB$11,"")</f>
        <v/>
      </c>
      <c r="AC12" s="53" t="str">
        <f t="shared" si="9"/>
        <v/>
      </c>
      <c r="AD12" s="53" t="str">
        <f t="shared" si="9"/>
        <v/>
      </c>
      <c r="AE12" s="53" t="str">
        <f t="shared" si="9"/>
        <v/>
      </c>
      <c r="AF12" s="53" t="str">
        <f t="shared" si="9"/>
        <v/>
      </c>
      <c r="AG12" s="53" t="str">
        <f t="shared" si="9"/>
        <v/>
      </c>
      <c r="AH12" s="53" t="str">
        <f t="shared" si="9"/>
        <v/>
      </c>
      <c r="AI12" s="53" t="str">
        <f t="shared" si="9"/>
        <v/>
      </c>
      <c r="AJ12" s="53" t="str">
        <f t="shared" si="9"/>
        <v/>
      </c>
      <c r="AK12" s="53" t="str">
        <f t="shared" si="9"/>
        <v/>
      </c>
      <c r="AL12" s="53" t="str">
        <f t="shared" si="9"/>
        <v/>
      </c>
      <c r="AM12" s="53" t="str">
        <f t="shared" si="9"/>
        <v/>
      </c>
      <c r="AN12" s="53" t="str">
        <f t="shared" si="9"/>
        <v/>
      </c>
      <c r="AO12" s="53" t="str">
        <f t="shared" si="9"/>
        <v/>
      </c>
      <c r="AQ12" s="53" t="str">
        <f>SUBSTITUTE(F12,AQ$11,"")</f>
        <v>60</v>
      </c>
      <c r="AR12" s="53" t="str">
        <f t="shared" ref="AR12:BE15" si="10">SUBSTITUTE(AQ12,AR$11,"")</f>
        <v>60</v>
      </c>
      <c r="AS12" s="53" t="str">
        <f t="shared" si="10"/>
        <v>60</v>
      </c>
      <c r="AT12" s="53" t="str">
        <f t="shared" si="10"/>
        <v>60</v>
      </c>
      <c r="AU12" s="53" t="str">
        <f t="shared" si="10"/>
        <v>60</v>
      </c>
      <c r="AV12" s="53" t="str">
        <f t="shared" si="10"/>
        <v>60</v>
      </c>
      <c r="AW12" s="53" t="str">
        <f t="shared" si="10"/>
        <v>60</v>
      </c>
      <c r="AX12" s="53" t="str">
        <f t="shared" si="10"/>
        <v>60</v>
      </c>
      <c r="AY12" s="53" t="str">
        <f t="shared" si="10"/>
        <v>60</v>
      </c>
      <c r="AZ12" s="53" t="str">
        <f t="shared" si="10"/>
        <v>60</v>
      </c>
      <c r="BA12" s="53" t="str">
        <f t="shared" si="10"/>
        <v>60</v>
      </c>
      <c r="BB12" s="53" t="str">
        <f t="shared" si="10"/>
        <v>60</v>
      </c>
      <c r="BC12" s="53" t="str">
        <f t="shared" si="10"/>
        <v>60</v>
      </c>
      <c r="BD12" s="53" t="str">
        <f t="shared" si="10"/>
        <v>60</v>
      </c>
      <c r="BE12" s="53" t="str">
        <f t="shared" si="10"/>
        <v>60</v>
      </c>
      <c r="BG12" s="53" t="str">
        <f>SUBSTITUTE(G12,BG$11,"")</f>
        <v>62</v>
      </c>
      <c r="BH12" s="53" t="str">
        <f t="shared" ref="BH12:BU15" si="11">SUBSTITUTE(BG12,BH$11,"")</f>
        <v>62</v>
      </c>
      <c r="BI12" s="53" t="str">
        <f t="shared" si="11"/>
        <v>62</v>
      </c>
      <c r="BJ12" s="53" t="str">
        <f t="shared" si="11"/>
        <v>62</v>
      </c>
      <c r="BK12" s="53" t="str">
        <f t="shared" si="11"/>
        <v>62</v>
      </c>
      <c r="BL12" s="53" t="str">
        <f t="shared" si="11"/>
        <v>62</v>
      </c>
      <c r="BM12" s="53" t="str">
        <f t="shared" si="11"/>
        <v>62</v>
      </c>
      <c r="BN12" s="53" t="str">
        <f t="shared" si="11"/>
        <v>62</v>
      </c>
      <c r="BO12" s="53" t="str">
        <f t="shared" si="11"/>
        <v>62</v>
      </c>
      <c r="BP12" s="53" t="str">
        <f t="shared" si="11"/>
        <v>62</v>
      </c>
      <c r="BQ12" s="53" t="str">
        <f t="shared" si="11"/>
        <v>62</v>
      </c>
      <c r="BR12" s="53" t="str">
        <f t="shared" si="11"/>
        <v>62</v>
      </c>
      <c r="BS12" s="53" t="str">
        <f t="shared" si="11"/>
        <v>62</v>
      </c>
      <c r="BT12" s="53" t="str">
        <f t="shared" si="11"/>
        <v>62</v>
      </c>
      <c r="BU12" s="53" t="str">
        <f t="shared" si="11"/>
        <v>62</v>
      </c>
      <c r="BW12" s="53" t="str">
        <f>SUBSTITUTE(H12,BW$11,"")</f>
        <v>62</v>
      </c>
      <c r="BX12" s="53" t="str">
        <f t="shared" ref="BX12:CK15" si="12">SUBSTITUTE(BW12,BX$11,"")</f>
        <v>62</v>
      </c>
      <c r="BY12" s="53" t="str">
        <f t="shared" si="12"/>
        <v>62</v>
      </c>
      <c r="BZ12" s="53" t="str">
        <f t="shared" si="12"/>
        <v>62</v>
      </c>
      <c r="CA12" s="53" t="str">
        <f t="shared" si="12"/>
        <v>62</v>
      </c>
      <c r="CB12" s="53" t="str">
        <f t="shared" si="12"/>
        <v>62</v>
      </c>
      <c r="CC12" s="53" t="str">
        <f t="shared" si="12"/>
        <v>62</v>
      </c>
      <c r="CD12" s="53" t="str">
        <f t="shared" si="12"/>
        <v>62</v>
      </c>
      <c r="CE12" s="53" t="str">
        <f t="shared" si="12"/>
        <v>62</v>
      </c>
      <c r="CF12" s="53" t="str">
        <f t="shared" si="12"/>
        <v>62</v>
      </c>
      <c r="CG12" s="53" t="str">
        <f t="shared" si="12"/>
        <v>62</v>
      </c>
      <c r="CH12" s="53" t="str">
        <f t="shared" si="12"/>
        <v>62</v>
      </c>
      <c r="CI12" s="53" t="str">
        <f t="shared" si="12"/>
        <v>62</v>
      </c>
      <c r="CJ12" s="53" t="str">
        <f t="shared" si="12"/>
        <v>62</v>
      </c>
      <c r="CK12" s="53" t="str">
        <f t="shared" si="12"/>
        <v>62</v>
      </c>
    </row>
    <row r="13" spans="1:89" ht="15" customHeight="1" x14ac:dyDescent="0.25">
      <c r="A13" s="95">
        <f>A12+1</f>
        <v>6</v>
      </c>
      <c r="B13" s="37">
        <v>26</v>
      </c>
      <c r="C13" s="38" t="s">
        <v>33</v>
      </c>
      <c r="D13" s="39"/>
      <c r="E13" s="106" t="s">
        <v>28</v>
      </c>
      <c r="F13" s="96"/>
      <c r="G13" s="106">
        <v>16</v>
      </c>
      <c r="H13" s="97">
        <v>26</v>
      </c>
      <c r="I13" s="107" t="str">
        <f>TRIM(AO13)</f>
        <v>06.</v>
      </c>
      <c r="J13" s="108" t="str">
        <f>TRIM(BE13)</f>
        <v/>
      </c>
      <c r="K13" s="99" t="str">
        <f>TRIM(BU13)</f>
        <v>16</v>
      </c>
      <c r="L13" s="99" t="str">
        <f>TRIM(CK13)</f>
        <v>26</v>
      </c>
      <c r="M13" s="101">
        <f t="shared" si="7"/>
        <v>1</v>
      </c>
      <c r="N13" s="100">
        <f t="shared" si="7"/>
        <v>0</v>
      </c>
      <c r="O13" s="101">
        <f t="shared" si="7"/>
        <v>1</v>
      </c>
      <c r="P13" s="101">
        <f t="shared" si="7"/>
        <v>1</v>
      </c>
      <c r="Q13" s="102">
        <f t="shared" si="8"/>
        <v>0</v>
      </c>
      <c r="R13" s="102">
        <f t="shared" si="8"/>
        <v>0</v>
      </c>
      <c r="S13" s="102">
        <f t="shared" si="8"/>
        <v>0</v>
      </c>
      <c r="T13" s="102">
        <f t="shared" si="8"/>
        <v>0</v>
      </c>
      <c r="U13" s="48">
        <f>IF(Q13&gt;M13/2,1,0)+IF(R13&gt;N13/2,1,0)+IF(S13&gt;O13/2,1,0)+IF(T13&gt;P13/2,1,0)</f>
        <v>0</v>
      </c>
      <c r="V13" s="48">
        <f>IF(COUNTA(E13:H13)&gt;=3,3-U13,"")</f>
        <v>3</v>
      </c>
      <c r="W13" s="103" t="str">
        <f>SUBSTITUTE(I13," ","")&amp;SUBSTITUTE(J13," ","")&amp;SUBSTITUTE(K13," ","")&amp;SUBSTITUTE(L13," ","")&amp;"000000000000000000"</f>
        <v>06.1626000000000000000000</v>
      </c>
      <c r="X13" s="104" t="e">
        <f>VALUE(MID(W13,1,1)+MID(W13,3,1)+MID(W13,5,1)+MID(W13,7,1)+MID(W13,9,1)+MID(W13,11,1)+MID(W13,13,1)+MID(W13,15,1)+MID(W13,17,1)) &amp;"/"&amp; VALUE(MID(W13,1,1)+MID(W13,3,1)+MID(W13,5,1)+MID(W13,7,1)+MID(W13,9,1)+MID(W13,11,1)+MID(W13,13,1)+MID(W13,15,1)+MID(W13,17,1))+VALUE(MID(W13,2,1)+MID(W13,4,1)+MID(W13,6,1)+MID(W13,8,1)+MID(W13,10,1)+MID(W13,12,1)+MID(W13,14,1)+MID(W13,16,1)+MID(W13,18,1))</f>
        <v>#VALUE!</v>
      </c>
      <c r="Y13" s="105">
        <v>4</v>
      </c>
      <c r="Z13" s="52" t="str">
        <f t="shared" ref="Z13:Z15" si="13">IF($C13&gt;"A",LEFT($C13,FIND(" ",$C13)+1),"")</f>
        <v>ΕΥΑΓΓΕΛΑΚΗ Ν</v>
      </c>
      <c r="AA13" s="53" t="str">
        <f>SUBSTITUTE(E13,AA$11,"")</f>
        <v>06.</v>
      </c>
      <c r="AB13" s="53" t="str">
        <f t="shared" si="9"/>
        <v>06.</v>
      </c>
      <c r="AC13" s="53" t="str">
        <f t="shared" si="9"/>
        <v>06.</v>
      </c>
      <c r="AD13" s="53" t="str">
        <f t="shared" si="9"/>
        <v>06.</v>
      </c>
      <c r="AE13" s="53" t="str">
        <f t="shared" si="9"/>
        <v>06.</v>
      </c>
      <c r="AF13" s="53" t="str">
        <f t="shared" si="9"/>
        <v>06.</v>
      </c>
      <c r="AG13" s="53" t="str">
        <f t="shared" si="9"/>
        <v>06.</v>
      </c>
      <c r="AH13" s="53" t="str">
        <f t="shared" si="9"/>
        <v>06.</v>
      </c>
      <c r="AI13" s="53" t="str">
        <f t="shared" si="9"/>
        <v>06.</v>
      </c>
      <c r="AJ13" s="53" t="str">
        <f t="shared" si="9"/>
        <v>06.</v>
      </c>
      <c r="AK13" s="53" t="str">
        <f t="shared" si="9"/>
        <v>06.</v>
      </c>
      <c r="AL13" s="53" t="str">
        <f t="shared" si="9"/>
        <v>06.</v>
      </c>
      <c r="AM13" s="53" t="str">
        <f t="shared" si="9"/>
        <v>06.</v>
      </c>
      <c r="AN13" s="53" t="str">
        <f t="shared" si="9"/>
        <v>06.</v>
      </c>
      <c r="AO13" s="53" t="str">
        <f t="shared" si="9"/>
        <v>06.</v>
      </c>
      <c r="AQ13" s="53" t="str">
        <f>SUBSTITUTE(F13,AQ$11,"")</f>
        <v/>
      </c>
      <c r="AR13" s="53" t="str">
        <f t="shared" si="10"/>
        <v/>
      </c>
      <c r="AS13" s="53" t="str">
        <f t="shared" si="10"/>
        <v/>
      </c>
      <c r="AT13" s="53" t="str">
        <f t="shared" si="10"/>
        <v/>
      </c>
      <c r="AU13" s="53" t="str">
        <f t="shared" si="10"/>
        <v/>
      </c>
      <c r="AV13" s="53" t="str">
        <f t="shared" si="10"/>
        <v/>
      </c>
      <c r="AW13" s="53" t="str">
        <f t="shared" si="10"/>
        <v/>
      </c>
      <c r="AX13" s="53" t="str">
        <f t="shared" si="10"/>
        <v/>
      </c>
      <c r="AY13" s="53" t="str">
        <f t="shared" si="10"/>
        <v/>
      </c>
      <c r="AZ13" s="53" t="str">
        <f t="shared" si="10"/>
        <v/>
      </c>
      <c r="BA13" s="53" t="str">
        <f t="shared" si="10"/>
        <v/>
      </c>
      <c r="BB13" s="53" t="str">
        <f t="shared" si="10"/>
        <v/>
      </c>
      <c r="BC13" s="53" t="str">
        <f t="shared" si="10"/>
        <v/>
      </c>
      <c r="BD13" s="53" t="str">
        <f t="shared" si="10"/>
        <v/>
      </c>
      <c r="BE13" s="53" t="str">
        <f t="shared" si="10"/>
        <v/>
      </c>
      <c r="BG13" s="53" t="str">
        <f>SUBSTITUTE(G13,BG$11,"")</f>
        <v>16</v>
      </c>
      <c r="BH13" s="53" t="str">
        <f t="shared" si="11"/>
        <v>16</v>
      </c>
      <c r="BI13" s="53" t="str">
        <f t="shared" si="11"/>
        <v>16</v>
      </c>
      <c r="BJ13" s="53" t="str">
        <f t="shared" si="11"/>
        <v>16</v>
      </c>
      <c r="BK13" s="53" t="str">
        <f t="shared" si="11"/>
        <v>16</v>
      </c>
      <c r="BL13" s="53" t="str">
        <f t="shared" si="11"/>
        <v>16</v>
      </c>
      <c r="BM13" s="53" t="str">
        <f t="shared" si="11"/>
        <v>16</v>
      </c>
      <c r="BN13" s="53" t="str">
        <f t="shared" si="11"/>
        <v>16</v>
      </c>
      <c r="BO13" s="53" t="str">
        <f t="shared" si="11"/>
        <v>16</v>
      </c>
      <c r="BP13" s="53" t="str">
        <f t="shared" si="11"/>
        <v>16</v>
      </c>
      <c r="BQ13" s="53" t="str">
        <f t="shared" si="11"/>
        <v>16</v>
      </c>
      <c r="BR13" s="53" t="str">
        <f t="shared" si="11"/>
        <v>16</v>
      </c>
      <c r="BS13" s="53" t="str">
        <f t="shared" si="11"/>
        <v>16</v>
      </c>
      <c r="BT13" s="53" t="str">
        <f t="shared" si="11"/>
        <v>16</v>
      </c>
      <c r="BU13" s="53" t="str">
        <f t="shared" si="11"/>
        <v>16</v>
      </c>
      <c r="BW13" s="53" t="str">
        <f>SUBSTITUTE(H13,BW$11,"")</f>
        <v>26</v>
      </c>
      <c r="BX13" s="53" t="str">
        <f t="shared" si="12"/>
        <v>26</v>
      </c>
      <c r="BY13" s="53" t="str">
        <f t="shared" si="12"/>
        <v>26</v>
      </c>
      <c r="BZ13" s="53" t="str">
        <f t="shared" si="12"/>
        <v>26</v>
      </c>
      <c r="CA13" s="53" t="str">
        <f t="shared" si="12"/>
        <v>26</v>
      </c>
      <c r="CB13" s="53" t="str">
        <f t="shared" si="12"/>
        <v>26</v>
      </c>
      <c r="CC13" s="53" t="str">
        <f t="shared" si="12"/>
        <v>26</v>
      </c>
      <c r="CD13" s="53" t="str">
        <f t="shared" si="12"/>
        <v>26</v>
      </c>
      <c r="CE13" s="53" t="str">
        <f t="shared" si="12"/>
        <v>26</v>
      </c>
      <c r="CF13" s="53" t="str">
        <f t="shared" si="12"/>
        <v>26</v>
      </c>
      <c r="CG13" s="53" t="str">
        <f t="shared" si="12"/>
        <v>26</v>
      </c>
      <c r="CH13" s="53" t="str">
        <f t="shared" si="12"/>
        <v>26</v>
      </c>
      <c r="CI13" s="53" t="str">
        <f t="shared" si="12"/>
        <v>26</v>
      </c>
      <c r="CJ13" s="53" t="str">
        <f t="shared" si="12"/>
        <v>26</v>
      </c>
      <c r="CK13" s="53" t="str">
        <f t="shared" si="12"/>
        <v>26</v>
      </c>
    </row>
    <row r="14" spans="1:89" ht="15" customHeight="1" x14ac:dyDescent="0.25">
      <c r="A14" s="95">
        <f>A13+1</f>
        <v>7</v>
      </c>
      <c r="B14" s="37">
        <v>5</v>
      </c>
      <c r="C14" s="38" t="s">
        <v>34</v>
      </c>
      <c r="D14" s="39"/>
      <c r="E14" s="106">
        <v>26</v>
      </c>
      <c r="F14" s="97">
        <v>61</v>
      </c>
      <c r="G14" s="96"/>
      <c r="H14" s="106">
        <v>61</v>
      </c>
      <c r="I14" s="107" t="str">
        <f>TRIM(AO14)</f>
        <v>26</v>
      </c>
      <c r="J14" s="99" t="str">
        <f>TRIM(BE14)</f>
        <v>61</v>
      </c>
      <c r="K14" s="108" t="str">
        <f>TRIM(BU14)</f>
        <v/>
      </c>
      <c r="L14" s="99" t="str">
        <f>TRIM(CK14)</f>
        <v>61</v>
      </c>
      <c r="M14" s="101">
        <f t="shared" si="7"/>
        <v>1</v>
      </c>
      <c r="N14" s="101">
        <f t="shared" si="7"/>
        <v>1</v>
      </c>
      <c r="O14" s="100">
        <f t="shared" si="7"/>
        <v>0</v>
      </c>
      <c r="P14" s="101">
        <f t="shared" si="7"/>
        <v>1</v>
      </c>
      <c r="Q14" s="102">
        <f t="shared" si="8"/>
        <v>0</v>
      </c>
      <c r="R14" s="102">
        <f t="shared" si="8"/>
        <v>1</v>
      </c>
      <c r="S14" s="102">
        <f t="shared" si="8"/>
        <v>0</v>
      </c>
      <c r="T14" s="102">
        <f t="shared" si="8"/>
        <v>1</v>
      </c>
      <c r="U14" s="48">
        <f>IF(Q14&gt;M14/2,1,0)+IF(R14&gt;N14/2,1,0)+IF(S14&gt;O14/2,1,0)+IF(T14&gt;P14/2,1,0)</f>
        <v>2</v>
      </c>
      <c r="V14" s="48">
        <f>IF(COUNTA(E14:H14)&gt;=3,3-U14,"")</f>
        <v>1</v>
      </c>
      <c r="W14" s="103" t="str">
        <f>SUBSTITUTE(I14," ","")&amp;SUBSTITUTE(J14," ","")&amp;SUBSTITUTE(K14," ","")&amp;SUBSTITUTE(L14," ","")&amp;"000000000000000000"</f>
        <v>266161000000000000000000</v>
      </c>
      <c r="X14" s="104" t="str">
        <f>VALUE(MID(W14,1,1)+MID(W14,3,1)+MID(W14,5,1)+MID(W14,7,1)+MID(W14,9,1)+MID(W14,11,1)+MID(W14,13,1)+MID(W14,15,1)+MID(W14,17,1)) &amp;"/"&amp; VALUE(MID(W14,1,1)+MID(W14,3,1)+MID(W14,5,1)+MID(W14,7,1)+MID(W14,9,1)+MID(W14,11,1)+MID(W14,13,1)+MID(W14,15,1)+MID(W14,17,1))+VALUE(MID(W14,2,1)+MID(W14,4,1)+MID(W14,6,1)+MID(W14,8,1)+MID(W14,10,1)+MID(W14,12,1)+MID(W14,14,1)+MID(W14,16,1)+MID(W14,18,1))</f>
        <v>14/22</v>
      </c>
      <c r="Y14" s="105">
        <v>2</v>
      </c>
      <c r="Z14" s="52" t="str">
        <f t="shared" si="13"/>
        <v>ΧΟΝΔΡΟΠΟΥΛΟΥ Μ</v>
      </c>
      <c r="AA14" s="53" t="str">
        <f>SUBSTITUTE(E14,AA$11,"")</f>
        <v>26</v>
      </c>
      <c r="AB14" s="53" t="str">
        <f t="shared" si="9"/>
        <v>26</v>
      </c>
      <c r="AC14" s="53" t="str">
        <f t="shared" si="9"/>
        <v>26</v>
      </c>
      <c r="AD14" s="53" t="str">
        <f t="shared" si="9"/>
        <v>26</v>
      </c>
      <c r="AE14" s="53" t="str">
        <f t="shared" si="9"/>
        <v>26</v>
      </c>
      <c r="AF14" s="53" t="str">
        <f t="shared" si="9"/>
        <v>26</v>
      </c>
      <c r="AG14" s="53" t="str">
        <f t="shared" si="9"/>
        <v>26</v>
      </c>
      <c r="AH14" s="53" t="str">
        <f t="shared" si="9"/>
        <v>26</v>
      </c>
      <c r="AI14" s="53" t="str">
        <f t="shared" si="9"/>
        <v>26</v>
      </c>
      <c r="AJ14" s="53" t="str">
        <f t="shared" si="9"/>
        <v>26</v>
      </c>
      <c r="AK14" s="53" t="str">
        <f t="shared" si="9"/>
        <v>26</v>
      </c>
      <c r="AL14" s="53" t="str">
        <f t="shared" si="9"/>
        <v>26</v>
      </c>
      <c r="AM14" s="53" t="str">
        <f t="shared" si="9"/>
        <v>26</v>
      </c>
      <c r="AN14" s="53" t="str">
        <f t="shared" si="9"/>
        <v>26</v>
      </c>
      <c r="AO14" s="53" t="str">
        <f t="shared" si="9"/>
        <v>26</v>
      </c>
      <c r="AQ14" s="53" t="str">
        <f>SUBSTITUTE(F14,AQ$11,"")</f>
        <v>61</v>
      </c>
      <c r="AR14" s="53" t="str">
        <f t="shared" si="10"/>
        <v>61</v>
      </c>
      <c r="AS14" s="53" t="str">
        <f t="shared" si="10"/>
        <v>61</v>
      </c>
      <c r="AT14" s="53" t="str">
        <f t="shared" si="10"/>
        <v>61</v>
      </c>
      <c r="AU14" s="53" t="str">
        <f t="shared" si="10"/>
        <v>61</v>
      </c>
      <c r="AV14" s="53" t="str">
        <f t="shared" si="10"/>
        <v>61</v>
      </c>
      <c r="AW14" s="53" t="str">
        <f t="shared" si="10"/>
        <v>61</v>
      </c>
      <c r="AX14" s="53" t="str">
        <f t="shared" si="10"/>
        <v>61</v>
      </c>
      <c r="AY14" s="53" t="str">
        <f t="shared" si="10"/>
        <v>61</v>
      </c>
      <c r="AZ14" s="53" t="str">
        <f t="shared" si="10"/>
        <v>61</v>
      </c>
      <c r="BA14" s="53" t="str">
        <f t="shared" si="10"/>
        <v>61</v>
      </c>
      <c r="BB14" s="53" t="str">
        <f t="shared" si="10"/>
        <v>61</v>
      </c>
      <c r="BC14" s="53" t="str">
        <f t="shared" si="10"/>
        <v>61</v>
      </c>
      <c r="BD14" s="53" t="str">
        <f t="shared" si="10"/>
        <v>61</v>
      </c>
      <c r="BE14" s="53" t="str">
        <f t="shared" si="10"/>
        <v>61</v>
      </c>
      <c r="BG14" s="53" t="str">
        <f>SUBSTITUTE(G14,BG$11,"")</f>
        <v/>
      </c>
      <c r="BH14" s="53" t="str">
        <f t="shared" si="11"/>
        <v/>
      </c>
      <c r="BI14" s="53" t="str">
        <f t="shared" si="11"/>
        <v/>
      </c>
      <c r="BJ14" s="53" t="str">
        <f t="shared" si="11"/>
        <v/>
      </c>
      <c r="BK14" s="53" t="str">
        <f t="shared" si="11"/>
        <v/>
      </c>
      <c r="BL14" s="53" t="str">
        <f t="shared" si="11"/>
        <v/>
      </c>
      <c r="BM14" s="53" t="str">
        <f t="shared" si="11"/>
        <v/>
      </c>
      <c r="BN14" s="53" t="str">
        <f t="shared" si="11"/>
        <v/>
      </c>
      <c r="BO14" s="53" t="str">
        <f t="shared" si="11"/>
        <v/>
      </c>
      <c r="BP14" s="53" t="str">
        <f t="shared" si="11"/>
        <v/>
      </c>
      <c r="BQ14" s="53" t="str">
        <f t="shared" si="11"/>
        <v/>
      </c>
      <c r="BR14" s="53" t="str">
        <f t="shared" si="11"/>
        <v/>
      </c>
      <c r="BS14" s="53" t="str">
        <f t="shared" si="11"/>
        <v/>
      </c>
      <c r="BT14" s="53" t="str">
        <f t="shared" si="11"/>
        <v/>
      </c>
      <c r="BU14" s="53" t="str">
        <f t="shared" si="11"/>
        <v/>
      </c>
      <c r="BW14" s="53" t="str">
        <f>SUBSTITUTE(H14,BW$11,"")</f>
        <v>61</v>
      </c>
      <c r="BX14" s="53" t="str">
        <f t="shared" si="12"/>
        <v>61</v>
      </c>
      <c r="BY14" s="53" t="str">
        <f t="shared" si="12"/>
        <v>61</v>
      </c>
      <c r="BZ14" s="53" t="str">
        <f t="shared" si="12"/>
        <v>61</v>
      </c>
      <c r="CA14" s="53" t="str">
        <f t="shared" si="12"/>
        <v>61</v>
      </c>
      <c r="CB14" s="53" t="str">
        <f t="shared" si="12"/>
        <v>61</v>
      </c>
      <c r="CC14" s="53" t="str">
        <f t="shared" si="12"/>
        <v>61</v>
      </c>
      <c r="CD14" s="53" t="str">
        <f t="shared" si="12"/>
        <v>61</v>
      </c>
      <c r="CE14" s="53" t="str">
        <f t="shared" si="12"/>
        <v>61</v>
      </c>
      <c r="CF14" s="53" t="str">
        <f t="shared" si="12"/>
        <v>61</v>
      </c>
      <c r="CG14" s="53" t="str">
        <f t="shared" si="12"/>
        <v>61</v>
      </c>
      <c r="CH14" s="53" t="str">
        <f t="shared" si="12"/>
        <v>61</v>
      </c>
      <c r="CI14" s="53" t="str">
        <f t="shared" si="12"/>
        <v>61</v>
      </c>
      <c r="CJ14" s="53" t="str">
        <f t="shared" si="12"/>
        <v>61</v>
      </c>
      <c r="CK14" s="53" t="str">
        <f t="shared" si="12"/>
        <v>61</v>
      </c>
    </row>
    <row r="15" spans="1:89" ht="15.75" customHeight="1" thickBot="1" x14ac:dyDescent="0.3">
      <c r="A15" s="109">
        <f>A14+1</f>
        <v>8</v>
      </c>
      <c r="B15" s="59">
        <v>18</v>
      </c>
      <c r="C15" s="60" t="s">
        <v>35</v>
      </c>
      <c r="D15" s="61"/>
      <c r="E15" s="110">
        <v>26</v>
      </c>
      <c r="F15" s="110">
        <v>62</v>
      </c>
      <c r="G15" s="111">
        <v>16</v>
      </c>
      <c r="H15" s="112"/>
      <c r="I15" s="113" t="str">
        <f>TRIM(AO15)</f>
        <v>26</v>
      </c>
      <c r="J15" s="99" t="str">
        <f>TRIM(BE15)</f>
        <v>62</v>
      </c>
      <c r="K15" s="99" t="str">
        <f>TRIM(BU15)</f>
        <v>16</v>
      </c>
      <c r="L15" s="114" t="str">
        <f>TRIM(CK15)</f>
        <v/>
      </c>
      <c r="M15" s="115">
        <f t="shared" si="7"/>
        <v>1</v>
      </c>
      <c r="N15" s="115">
        <f t="shared" si="7"/>
        <v>1</v>
      </c>
      <c r="O15" s="115">
        <f t="shared" si="7"/>
        <v>1</v>
      </c>
      <c r="P15" s="116">
        <f t="shared" si="7"/>
        <v>0</v>
      </c>
      <c r="Q15" s="117">
        <f t="shared" si="8"/>
        <v>0</v>
      </c>
      <c r="R15" s="117">
        <f t="shared" si="8"/>
        <v>1</v>
      </c>
      <c r="S15" s="117">
        <f t="shared" si="8"/>
        <v>0</v>
      </c>
      <c r="T15" s="117">
        <f t="shared" si="8"/>
        <v>0</v>
      </c>
      <c r="U15" s="71">
        <f>IF(Q15&gt;M15/2,1,0)+IF(R15&gt;N15/2,1,0)+IF(S15&gt;O15/2,1,0)+IF(T15&gt;P15/2,1,0)</f>
        <v>1</v>
      </c>
      <c r="V15" s="71">
        <f>IF(COUNTA(E15:H15)&gt;=3,3-U15,"")</f>
        <v>2</v>
      </c>
      <c r="W15" s="118" t="str">
        <f>SUBSTITUTE(I15," ","")&amp;SUBSTITUTE(J15," ","")&amp;SUBSTITUTE(K15," ","")&amp;SUBSTITUTE(L15," ","")&amp;"000000000000000000"</f>
        <v>266216000000000000000000</v>
      </c>
      <c r="X15" s="119" t="str">
        <f>VALUE(MID(W15,1,1)+MID(W15,3,1)+MID(W15,5,1)+MID(W15,7,1)+MID(W15,9,1)+MID(W15,11,1)+MID(W15,13,1)+MID(W15,15,1)+MID(W15,17,1)) &amp;"/"&amp; VALUE(MID(W15,1,1)+MID(W15,3,1)+MID(W15,5,1)+MID(W15,7,1)+MID(W15,9,1)+MID(W15,11,1)+MID(W15,13,1)+MID(W15,15,1)+MID(W15,17,1))+VALUE(MID(W15,2,1)+MID(W15,4,1)+MID(W15,6,1)+MID(W15,8,1)+MID(W15,10,1)+MID(W15,12,1)+MID(W15,14,1)+MID(W15,16,1)+MID(W15,18,1))</f>
        <v>9/23</v>
      </c>
      <c r="Y15" s="120">
        <v>3</v>
      </c>
      <c r="Z15" s="52" t="str">
        <f t="shared" si="13"/>
        <v>ΖΗΚΑ Ε</v>
      </c>
      <c r="AA15" s="53" t="str">
        <f>SUBSTITUTE(E15,AA$11,"")</f>
        <v>26</v>
      </c>
      <c r="AB15" s="53" t="str">
        <f t="shared" si="9"/>
        <v>26</v>
      </c>
      <c r="AC15" s="53" t="str">
        <f t="shared" si="9"/>
        <v>26</v>
      </c>
      <c r="AD15" s="53" t="str">
        <f t="shared" si="9"/>
        <v>26</v>
      </c>
      <c r="AE15" s="53" t="str">
        <f t="shared" si="9"/>
        <v>26</v>
      </c>
      <c r="AF15" s="53" t="str">
        <f t="shared" si="9"/>
        <v>26</v>
      </c>
      <c r="AG15" s="53" t="str">
        <f t="shared" si="9"/>
        <v>26</v>
      </c>
      <c r="AH15" s="53" t="str">
        <f t="shared" si="9"/>
        <v>26</v>
      </c>
      <c r="AI15" s="53" t="str">
        <f t="shared" si="9"/>
        <v>26</v>
      </c>
      <c r="AJ15" s="53" t="str">
        <f t="shared" si="9"/>
        <v>26</v>
      </c>
      <c r="AK15" s="53" t="str">
        <f t="shared" si="9"/>
        <v>26</v>
      </c>
      <c r="AL15" s="53" t="str">
        <f t="shared" si="9"/>
        <v>26</v>
      </c>
      <c r="AM15" s="53" t="str">
        <f t="shared" si="9"/>
        <v>26</v>
      </c>
      <c r="AN15" s="53" t="str">
        <f t="shared" si="9"/>
        <v>26</v>
      </c>
      <c r="AO15" s="53" t="str">
        <f t="shared" si="9"/>
        <v>26</v>
      </c>
      <c r="AQ15" s="53" t="str">
        <f>SUBSTITUTE(F15,AQ$11,"")</f>
        <v>62</v>
      </c>
      <c r="AR15" s="53" t="str">
        <f t="shared" si="10"/>
        <v>62</v>
      </c>
      <c r="AS15" s="53" t="str">
        <f t="shared" si="10"/>
        <v>62</v>
      </c>
      <c r="AT15" s="53" t="str">
        <f t="shared" si="10"/>
        <v>62</v>
      </c>
      <c r="AU15" s="53" t="str">
        <f t="shared" si="10"/>
        <v>62</v>
      </c>
      <c r="AV15" s="53" t="str">
        <f t="shared" si="10"/>
        <v>62</v>
      </c>
      <c r="AW15" s="53" t="str">
        <f t="shared" si="10"/>
        <v>62</v>
      </c>
      <c r="AX15" s="53" t="str">
        <f t="shared" si="10"/>
        <v>62</v>
      </c>
      <c r="AY15" s="53" t="str">
        <f t="shared" si="10"/>
        <v>62</v>
      </c>
      <c r="AZ15" s="53" t="str">
        <f t="shared" si="10"/>
        <v>62</v>
      </c>
      <c r="BA15" s="53" t="str">
        <f t="shared" si="10"/>
        <v>62</v>
      </c>
      <c r="BB15" s="53" t="str">
        <f t="shared" si="10"/>
        <v>62</v>
      </c>
      <c r="BC15" s="53" t="str">
        <f t="shared" si="10"/>
        <v>62</v>
      </c>
      <c r="BD15" s="53" t="str">
        <f t="shared" si="10"/>
        <v>62</v>
      </c>
      <c r="BE15" s="53" t="str">
        <f t="shared" si="10"/>
        <v>62</v>
      </c>
      <c r="BG15" s="53" t="str">
        <f>SUBSTITUTE(G15,BG$11,"")</f>
        <v>16</v>
      </c>
      <c r="BH15" s="53" t="str">
        <f t="shared" si="11"/>
        <v>16</v>
      </c>
      <c r="BI15" s="53" t="str">
        <f t="shared" si="11"/>
        <v>16</v>
      </c>
      <c r="BJ15" s="53" t="str">
        <f t="shared" si="11"/>
        <v>16</v>
      </c>
      <c r="BK15" s="53" t="str">
        <f t="shared" si="11"/>
        <v>16</v>
      </c>
      <c r="BL15" s="53" t="str">
        <f t="shared" si="11"/>
        <v>16</v>
      </c>
      <c r="BM15" s="53" t="str">
        <f t="shared" si="11"/>
        <v>16</v>
      </c>
      <c r="BN15" s="53" t="str">
        <f t="shared" si="11"/>
        <v>16</v>
      </c>
      <c r="BO15" s="53" t="str">
        <f t="shared" si="11"/>
        <v>16</v>
      </c>
      <c r="BP15" s="53" t="str">
        <f t="shared" si="11"/>
        <v>16</v>
      </c>
      <c r="BQ15" s="53" t="str">
        <f t="shared" si="11"/>
        <v>16</v>
      </c>
      <c r="BR15" s="53" t="str">
        <f t="shared" si="11"/>
        <v>16</v>
      </c>
      <c r="BS15" s="53" t="str">
        <f t="shared" si="11"/>
        <v>16</v>
      </c>
      <c r="BT15" s="53" t="str">
        <f t="shared" si="11"/>
        <v>16</v>
      </c>
      <c r="BU15" s="53" t="str">
        <f t="shared" si="11"/>
        <v>16</v>
      </c>
      <c r="BW15" s="53" t="str">
        <f>SUBSTITUTE(H15,BW$11,"")</f>
        <v/>
      </c>
      <c r="BX15" s="53" t="str">
        <f t="shared" si="12"/>
        <v/>
      </c>
      <c r="BY15" s="53" t="str">
        <f t="shared" si="12"/>
        <v/>
      </c>
      <c r="BZ15" s="53" t="str">
        <f t="shared" si="12"/>
        <v/>
      </c>
      <c r="CA15" s="53" t="str">
        <f t="shared" si="12"/>
        <v/>
      </c>
      <c r="CB15" s="53" t="str">
        <f t="shared" si="12"/>
        <v/>
      </c>
      <c r="CC15" s="53" t="str">
        <f t="shared" si="12"/>
        <v/>
      </c>
      <c r="CD15" s="53" t="str">
        <f t="shared" si="12"/>
        <v/>
      </c>
      <c r="CE15" s="53" t="str">
        <f t="shared" si="12"/>
        <v/>
      </c>
      <c r="CF15" s="53" t="str">
        <f t="shared" si="12"/>
        <v/>
      </c>
      <c r="CG15" s="53" t="str">
        <f t="shared" si="12"/>
        <v/>
      </c>
      <c r="CH15" s="53" t="str">
        <f t="shared" si="12"/>
        <v/>
      </c>
      <c r="CI15" s="53" t="str">
        <f t="shared" si="12"/>
        <v/>
      </c>
      <c r="CJ15" s="53" t="str">
        <f t="shared" si="12"/>
        <v/>
      </c>
      <c r="CK15" s="53" t="str">
        <f t="shared" si="12"/>
        <v/>
      </c>
    </row>
    <row r="16" spans="1:89" ht="12" thickBot="1" x14ac:dyDescent="0.3">
      <c r="A16" s="75"/>
      <c r="B16" s="75"/>
      <c r="C16" s="75"/>
      <c r="D16" s="75"/>
      <c r="E16" s="75"/>
      <c r="F16" s="75"/>
      <c r="G16" s="75"/>
      <c r="H16" s="75"/>
      <c r="U16" s="75"/>
      <c r="V16" s="75"/>
      <c r="X16" s="75"/>
      <c r="Y16" s="75"/>
    </row>
    <row r="17" spans="1:25" ht="15" customHeight="1" x14ac:dyDescent="0.25">
      <c r="A17" s="15" t="str">
        <f>"GROUP "&amp;A22/4</f>
        <v>GROUP 3</v>
      </c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8"/>
    </row>
    <row r="18" spans="1:25" ht="11.25" customHeight="1" x14ac:dyDescent="0.25">
      <c r="A18" s="78"/>
      <c r="B18" s="79" t="s">
        <v>1</v>
      </c>
      <c r="C18" s="79" t="s">
        <v>2</v>
      </c>
      <c r="D18" s="80" t="s">
        <v>3</v>
      </c>
      <c r="E18" s="81" t="str">
        <f>IF($C19&gt;"A",TRIM(LEFT($C19,FIND(" ",$C19,1)-1)),"")</f>
        <v>ΚΑΖΑΚΟΥ</v>
      </c>
      <c r="F18" s="81" t="str">
        <f>IF($C20&gt;"A",TRIM(LEFT($C20,FIND(" ",$C20,1)-1)),"")</f>
        <v>ΒΕΡΡΑ</v>
      </c>
      <c r="G18" s="81" t="str">
        <f>IF($C21&gt;"A",TRIM(LEFT($C21,FIND(" ",$C21,1)-1)),"")</f>
        <v>ΠΟΛΛΙΑ</v>
      </c>
      <c r="H18" s="81"/>
      <c r="I18" s="82" t="s">
        <v>4</v>
      </c>
      <c r="J18" s="83"/>
      <c r="K18" s="83"/>
      <c r="L18" s="84"/>
      <c r="M18" s="85" t="s">
        <v>5</v>
      </c>
      <c r="N18" s="86"/>
      <c r="O18" s="86"/>
      <c r="P18" s="87"/>
      <c r="Q18" s="88" t="s">
        <v>6</v>
      </c>
      <c r="R18" s="89"/>
      <c r="S18" s="89"/>
      <c r="T18" s="90"/>
      <c r="U18" s="91" t="s">
        <v>7</v>
      </c>
      <c r="V18" s="91" t="s">
        <v>8</v>
      </c>
      <c r="W18" s="92" t="s">
        <v>9</v>
      </c>
      <c r="X18" s="93" t="s">
        <v>10</v>
      </c>
      <c r="Y18" s="94" t="s">
        <v>11</v>
      </c>
    </row>
    <row r="19" spans="1:25" ht="15" customHeight="1" x14ac:dyDescent="0.25">
      <c r="A19" s="95">
        <f>A15+1</f>
        <v>9</v>
      </c>
      <c r="B19" s="37">
        <v>7</v>
      </c>
      <c r="C19" s="38" t="s">
        <v>36</v>
      </c>
      <c r="D19" s="39"/>
      <c r="E19" s="96"/>
      <c r="F19" s="97">
        <v>60</v>
      </c>
      <c r="G19" s="97">
        <v>60</v>
      </c>
      <c r="H19" s="97"/>
      <c r="I19" s="98" t="str">
        <f>TRIM(AO19)</f>
        <v/>
      </c>
      <c r="J19" s="99" t="str">
        <f>TRIM(BE19)</f>
        <v/>
      </c>
      <c r="K19" s="99" t="str">
        <f>TRIM(BU19)</f>
        <v/>
      </c>
      <c r="L19" s="99" t="str">
        <f>TRIM(CK19)</f>
        <v/>
      </c>
      <c r="M19" s="100">
        <f t="shared" ref="M19:P22" si="14">IF(LEN(I19)=0,0,LEN(I19)-LEN(SUBSTITUTE(I19," ",""))+1)</f>
        <v>0</v>
      </c>
      <c r="N19" s="101">
        <f t="shared" si="14"/>
        <v>0</v>
      </c>
      <c r="O19" s="101">
        <f t="shared" si="14"/>
        <v>0</v>
      </c>
      <c r="P19" s="101">
        <f t="shared" si="14"/>
        <v>0</v>
      </c>
      <c r="Q19" s="102">
        <f t="shared" ref="Q19:T22" si="15">IF((LEFT(IF(M19&gt;0,LEFT(I19,2),""),1)&gt;RIGHT(IF(M19&gt;0,LEFT(I19,2),""),1)),1,0) + IF(LEFT(IF(M19&gt;1,MID(I19,FIND(" ",I19,1)+1,2),""),1) &gt; RIGHT(IF(M19&gt;1,MID(I19,FIND(" ",I19,1)+1,2),""),1),1,0) + IF(LEFT(IF(M19&gt;2,MID(I19,FIND(" ",I19,(FIND(" ",I19,1)+1))+1,2),""),1) &gt; RIGHT(IF(M19&gt;2,MID(I19,FIND(" ",I19,(FIND(" ",I19,1)+1))+1,2),""),1),1,0)</f>
        <v>0</v>
      </c>
      <c r="R19" s="102">
        <f t="shared" si="15"/>
        <v>0</v>
      </c>
      <c r="S19" s="102">
        <f t="shared" si="15"/>
        <v>0</v>
      </c>
      <c r="T19" s="102">
        <f t="shared" si="15"/>
        <v>0</v>
      </c>
      <c r="U19" s="48">
        <v>2</v>
      </c>
      <c r="V19" s="48" t="str">
        <f>IF(COUNTA(E19:H19)&gt;=3,3-U19,"")</f>
        <v/>
      </c>
      <c r="W19" s="103" t="str">
        <f>SUBSTITUTE(I19," ","")&amp;SUBSTITUTE(J19," ","")&amp;SUBSTITUTE(K19," ","")&amp;SUBSTITUTE(L19," ","")&amp;"000000000000000000"</f>
        <v>000000000000000000</v>
      </c>
      <c r="X19" s="104" t="str">
        <f>VALUE(MID(W19,1,1)+MID(W19,3,1)+MID(W19,5,1)+MID(W19,7,1)+MID(W19,9,1)+MID(W19,11,1)+MID(W19,13,1)+MID(W19,15,1)+MID(W19,17,1)) &amp;"/"&amp; VALUE(MID(W19,1,1)+MID(W19,3,1)+MID(W19,5,1)+MID(W19,7,1)+MID(W19,9,1)+MID(W19,11,1)+MID(W19,13,1)+MID(W19,15,1)+MID(W19,17,1))+VALUE(MID(W19,2,1)+MID(W19,4,1)+MID(W19,6,1)+MID(W19,8,1)+MID(W19,10,1)+MID(W19,12,1)+MID(W19,14,1)+MID(W19,16,1)+MID(W19,18,1))</f>
        <v>0/0</v>
      </c>
      <c r="Y19" s="105">
        <v>1</v>
      </c>
    </row>
    <row r="20" spans="1:25" ht="15" customHeight="1" x14ac:dyDescent="0.25">
      <c r="A20" s="95">
        <f>A19+1</f>
        <v>10</v>
      </c>
      <c r="B20" s="37">
        <v>23</v>
      </c>
      <c r="C20" s="38" t="s">
        <v>37</v>
      </c>
      <c r="D20" s="39"/>
      <c r="E20" s="106" t="s">
        <v>28</v>
      </c>
      <c r="F20" s="96"/>
      <c r="G20" s="106">
        <v>26</v>
      </c>
      <c r="H20" s="97"/>
      <c r="I20" s="107" t="str">
        <f>TRIM(AO20)</f>
        <v/>
      </c>
      <c r="J20" s="108" t="str">
        <f>TRIM(BE20)</f>
        <v/>
      </c>
      <c r="K20" s="99" t="str">
        <f>TRIM(BU20)</f>
        <v/>
      </c>
      <c r="L20" s="99" t="str">
        <f>TRIM(CK20)</f>
        <v/>
      </c>
      <c r="M20" s="101">
        <f t="shared" si="14"/>
        <v>0</v>
      </c>
      <c r="N20" s="100">
        <f t="shared" si="14"/>
        <v>0</v>
      </c>
      <c r="O20" s="101">
        <f t="shared" si="14"/>
        <v>0</v>
      </c>
      <c r="P20" s="101">
        <f t="shared" si="14"/>
        <v>0</v>
      </c>
      <c r="Q20" s="102">
        <f t="shared" si="15"/>
        <v>0</v>
      </c>
      <c r="R20" s="102">
        <f t="shared" si="15"/>
        <v>0</v>
      </c>
      <c r="S20" s="102">
        <f t="shared" si="15"/>
        <v>0</v>
      </c>
      <c r="T20" s="102">
        <f t="shared" si="15"/>
        <v>0</v>
      </c>
      <c r="U20" s="48"/>
      <c r="V20" s="48">
        <v>2</v>
      </c>
      <c r="W20" s="103" t="str">
        <f>SUBSTITUTE(I20," ","")&amp;SUBSTITUTE(J20," ","")&amp;SUBSTITUTE(K20," ","")&amp;SUBSTITUTE(L20," ","")&amp;"000000000000000000"</f>
        <v>000000000000000000</v>
      </c>
      <c r="X20" s="104" t="str">
        <f>VALUE(MID(W20,1,1)+MID(W20,3,1)+MID(W20,5,1)+MID(W20,7,1)+MID(W20,9,1)+MID(W20,11,1)+MID(W20,13,1)+MID(W20,15,1)+MID(W20,17,1)) &amp;"/"&amp; VALUE(MID(W20,1,1)+MID(W20,3,1)+MID(W20,5,1)+MID(W20,7,1)+MID(W20,9,1)+MID(W20,11,1)+MID(W20,13,1)+MID(W20,15,1)+MID(W20,17,1))+VALUE(MID(W20,2,1)+MID(W20,4,1)+MID(W20,6,1)+MID(W20,8,1)+MID(W20,10,1)+MID(W20,12,1)+MID(W20,14,1)+MID(W20,16,1)+MID(W20,18,1))</f>
        <v>0/0</v>
      </c>
      <c r="Y20" s="105">
        <v>3</v>
      </c>
    </row>
    <row r="21" spans="1:25" ht="15" customHeight="1" x14ac:dyDescent="0.25">
      <c r="A21" s="95">
        <f>A20+1</f>
        <v>11</v>
      </c>
      <c r="B21" s="37">
        <v>19</v>
      </c>
      <c r="C21" s="38" t="s">
        <v>38</v>
      </c>
      <c r="D21" s="39"/>
      <c r="E21" s="106" t="s">
        <v>28</v>
      </c>
      <c r="F21" s="97">
        <v>62</v>
      </c>
      <c r="G21" s="96"/>
      <c r="H21" s="106"/>
      <c r="I21" s="107" t="str">
        <f>TRIM(AO21)</f>
        <v/>
      </c>
      <c r="J21" s="99" t="str">
        <f>TRIM(BE21)</f>
        <v/>
      </c>
      <c r="K21" s="108" t="str">
        <f>TRIM(BU21)</f>
        <v/>
      </c>
      <c r="L21" s="99" t="str">
        <f>TRIM(CK21)</f>
        <v/>
      </c>
      <c r="M21" s="101">
        <f t="shared" si="14"/>
        <v>0</v>
      </c>
      <c r="N21" s="101">
        <f t="shared" si="14"/>
        <v>0</v>
      </c>
      <c r="O21" s="100">
        <f t="shared" si="14"/>
        <v>0</v>
      </c>
      <c r="P21" s="101">
        <f t="shared" si="14"/>
        <v>0</v>
      </c>
      <c r="Q21" s="102">
        <f t="shared" si="15"/>
        <v>0</v>
      </c>
      <c r="R21" s="102">
        <f t="shared" si="15"/>
        <v>0</v>
      </c>
      <c r="S21" s="102">
        <f t="shared" si="15"/>
        <v>0</v>
      </c>
      <c r="T21" s="102">
        <f t="shared" si="15"/>
        <v>0</v>
      </c>
      <c r="U21" s="48">
        <v>1</v>
      </c>
      <c r="V21" s="48">
        <v>1</v>
      </c>
      <c r="W21" s="103" t="str">
        <f>SUBSTITUTE(I21," ","")&amp;SUBSTITUTE(J21," ","")&amp;SUBSTITUTE(K21," ","")&amp;SUBSTITUTE(L21," ","")&amp;"000000000000000000"</f>
        <v>000000000000000000</v>
      </c>
      <c r="X21" s="104" t="str">
        <f>VALUE(MID(W21,1,1)+MID(W21,3,1)+MID(W21,5,1)+MID(W21,7,1)+MID(W21,9,1)+MID(W21,11,1)+MID(W21,13,1)+MID(W21,15,1)+MID(W21,17,1)) &amp;"/"&amp; VALUE(MID(W21,1,1)+MID(W21,3,1)+MID(W21,5,1)+MID(W21,7,1)+MID(W21,9,1)+MID(W21,11,1)+MID(W21,13,1)+MID(W21,15,1)+MID(W21,17,1))+VALUE(MID(W21,2,1)+MID(W21,4,1)+MID(W21,6,1)+MID(W21,8,1)+MID(W21,10,1)+MID(W21,12,1)+MID(W21,14,1)+MID(W21,16,1)+MID(W21,18,1))</f>
        <v>0/0</v>
      </c>
      <c r="Y21" s="105">
        <v>2</v>
      </c>
    </row>
    <row r="22" spans="1:25" ht="15.75" customHeight="1" thickBot="1" x14ac:dyDescent="0.3">
      <c r="A22" s="109">
        <f>A21+1</f>
        <v>12</v>
      </c>
      <c r="B22" s="59"/>
      <c r="C22" s="60" t="s">
        <v>39</v>
      </c>
      <c r="D22" s="61"/>
      <c r="E22" s="110"/>
      <c r="F22" s="110"/>
      <c r="G22" s="111"/>
      <c r="H22" s="112"/>
      <c r="I22" s="113" t="str">
        <f>TRIM(AO22)</f>
        <v/>
      </c>
      <c r="J22" s="99" t="str">
        <f>TRIM(BE22)</f>
        <v/>
      </c>
      <c r="K22" s="99" t="str">
        <f>TRIM(BU22)</f>
        <v/>
      </c>
      <c r="L22" s="114" t="str">
        <f>TRIM(CK22)</f>
        <v/>
      </c>
      <c r="M22" s="115">
        <f t="shared" si="14"/>
        <v>0</v>
      </c>
      <c r="N22" s="115">
        <f t="shared" si="14"/>
        <v>0</v>
      </c>
      <c r="O22" s="115">
        <f t="shared" si="14"/>
        <v>0</v>
      </c>
      <c r="P22" s="116">
        <f t="shared" si="14"/>
        <v>0</v>
      </c>
      <c r="Q22" s="117">
        <f t="shared" si="15"/>
        <v>0</v>
      </c>
      <c r="R22" s="117">
        <f t="shared" si="15"/>
        <v>0</v>
      </c>
      <c r="S22" s="117">
        <f t="shared" si="15"/>
        <v>0</v>
      </c>
      <c r="T22" s="117">
        <f t="shared" si="15"/>
        <v>0</v>
      </c>
      <c r="U22" s="71"/>
      <c r="V22" s="71"/>
      <c r="W22" s="118" t="str">
        <f>SUBSTITUTE(I22," ","")&amp;SUBSTITUTE(J22," ","")&amp;SUBSTITUTE(K22," ","")&amp;SUBSTITUTE(L22," ","")&amp;"000000000000000000"</f>
        <v>000000000000000000</v>
      </c>
      <c r="X22" s="119"/>
      <c r="Y22" s="120"/>
    </row>
    <row r="23" spans="1:25" ht="12" thickBot="1" x14ac:dyDescent="0.3">
      <c r="A23" s="75"/>
      <c r="B23" s="75"/>
      <c r="C23" s="75"/>
      <c r="D23" s="75"/>
      <c r="E23" s="75"/>
      <c r="F23" s="75"/>
      <c r="G23" s="75"/>
      <c r="H23" s="75"/>
      <c r="U23" s="75"/>
      <c r="V23" s="75"/>
      <c r="X23" s="75"/>
      <c r="Y23" s="75"/>
    </row>
    <row r="24" spans="1:25" ht="15" customHeight="1" x14ac:dyDescent="0.25">
      <c r="A24" s="15" t="str">
        <f>"GROUP "&amp;A29/4</f>
        <v>GROUP 4</v>
      </c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8"/>
    </row>
    <row r="25" spans="1:25" ht="11.25" customHeight="1" x14ac:dyDescent="0.25">
      <c r="A25" s="78"/>
      <c r="B25" s="79" t="s">
        <v>1</v>
      </c>
      <c r="C25" s="79" t="s">
        <v>2</v>
      </c>
      <c r="D25" s="80" t="s">
        <v>3</v>
      </c>
      <c r="E25" s="81" t="str">
        <f>IF($C26&gt;"A",TRIM(LEFT($C26,FIND(" ",$C26,1)-1)),"")</f>
        <v>ΣΚΑΡΠΕΤΗ</v>
      </c>
      <c r="F25" s="81" t="str">
        <f>IF($C27&gt;"A",TRIM(LEFT($C27,FIND(" ",$C27,1)-1)),"")</f>
        <v>ΚΟΥΚΟΥΛΑΚΗ</v>
      </c>
      <c r="G25" s="81" t="str">
        <f>IF($C28&gt;"A",TRIM(LEFT($C28,FIND(" ",$C28,1)-1)),"")</f>
        <v>ΒΑΡΔΑΛΑ</v>
      </c>
      <c r="H25" s="81" t="str">
        <f>IF($C29&gt;"A",TRIM(LEFT($C29,FIND(" ",$C29,1)-1)),"")</f>
        <v>ΛΥΚΑΚΗ</v>
      </c>
      <c r="I25" s="82" t="s">
        <v>4</v>
      </c>
      <c r="J25" s="83"/>
      <c r="K25" s="83"/>
      <c r="L25" s="84"/>
      <c r="M25" s="85" t="s">
        <v>5</v>
      </c>
      <c r="N25" s="86"/>
      <c r="O25" s="86"/>
      <c r="P25" s="87"/>
      <c r="Q25" s="88" t="s">
        <v>6</v>
      </c>
      <c r="R25" s="89"/>
      <c r="S25" s="89"/>
      <c r="T25" s="90"/>
      <c r="U25" s="91" t="s">
        <v>7</v>
      </c>
      <c r="V25" s="91" t="s">
        <v>8</v>
      </c>
      <c r="W25" s="92" t="s">
        <v>9</v>
      </c>
      <c r="X25" s="93" t="s">
        <v>10</v>
      </c>
      <c r="Y25" s="94" t="s">
        <v>11</v>
      </c>
    </row>
    <row r="26" spans="1:25" ht="15" customHeight="1" x14ac:dyDescent="0.25">
      <c r="A26" s="95">
        <f>A22+1</f>
        <v>13</v>
      </c>
      <c r="B26" s="37">
        <v>31</v>
      </c>
      <c r="C26" s="38" t="s">
        <v>40</v>
      </c>
      <c r="D26" s="39"/>
      <c r="E26" s="96"/>
      <c r="F26" s="97">
        <v>61</v>
      </c>
      <c r="G26" s="97">
        <v>36</v>
      </c>
      <c r="H26" s="97">
        <v>61</v>
      </c>
      <c r="I26" s="98" t="str">
        <f>TRIM(AO26)</f>
        <v/>
      </c>
      <c r="J26" s="99" t="str">
        <f>TRIM(BE26)</f>
        <v/>
      </c>
      <c r="K26" s="99" t="str">
        <f>TRIM(BU26)</f>
        <v/>
      </c>
      <c r="L26" s="99" t="str">
        <f>TRIM(CK26)</f>
        <v/>
      </c>
      <c r="M26" s="100">
        <f t="shared" ref="M26:P29" si="16">IF(LEN(I26)=0,0,LEN(I26)-LEN(SUBSTITUTE(I26," ",""))+1)</f>
        <v>0</v>
      </c>
      <c r="N26" s="101">
        <f t="shared" si="16"/>
        <v>0</v>
      </c>
      <c r="O26" s="101">
        <f t="shared" si="16"/>
        <v>0</v>
      </c>
      <c r="P26" s="101">
        <f t="shared" si="16"/>
        <v>0</v>
      </c>
      <c r="Q26" s="102">
        <f t="shared" ref="Q26:T29" si="17">IF((LEFT(IF(M26&gt;0,LEFT(I26,2),""),1)&gt;RIGHT(IF(M26&gt;0,LEFT(I26,2),""),1)),1,0) + IF(LEFT(IF(M26&gt;1,MID(I26,FIND(" ",I26,1)+1,2),""),1) &gt; RIGHT(IF(M26&gt;1,MID(I26,FIND(" ",I26,1)+1,2),""),1),1,0) + IF(LEFT(IF(M26&gt;2,MID(I26,FIND(" ",I26,(FIND(" ",I26,1)+1))+1,2),""),1) &gt; RIGHT(IF(M26&gt;2,MID(I26,FIND(" ",I26,(FIND(" ",I26,1)+1))+1,2),""),1),1,0)</f>
        <v>0</v>
      </c>
      <c r="R26" s="102">
        <f t="shared" si="17"/>
        <v>0</v>
      </c>
      <c r="S26" s="102">
        <f t="shared" si="17"/>
        <v>0</v>
      </c>
      <c r="T26" s="102">
        <f t="shared" si="17"/>
        <v>0</v>
      </c>
      <c r="U26" s="48">
        <v>2</v>
      </c>
      <c r="V26" s="48">
        <f>IF(COUNTA(E26:H26)&gt;=3,3-U26,"")</f>
        <v>1</v>
      </c>
      <c r="W26" s="103" t="str">
        <f>SUBSTITUTE(I26," ","")&amp;SUBSTITUTE(J26," ","")&amp;SUBSTITUTE(K26," ","")&amp;SUBSTITUTE(L26," ","")&amp;"000000000000000000"</f>
        <v>000000000000000000</v>
      </c>
      <c r="X26" s="104" t="str">
        <f>VALUE(MID(W26,1,1)+MID(W26,3,1)+MID(W26,5,1)+MID(W26,7,1)+MID(W26,9,1)+MID(W26,11,1)+MID(W26,13,1)+MID(W26,15,1)+MID(W26,17,1)) &amp;"/"&amp; VALUE(MID(W26,1,1)+MID(W26,3,1)+MID(W26,5,1)+MID(W26,7,1)+MID(W26,9,1)+MID(W26,11,1)+MID(W26,13,1)+MID(W26,15,1)+MID(W26,17,1))+VALUE(MID(W26,2,1)+MID(W26,4,1)+MID(W26,6,1)+MID(W26,8,1)+MID(W26,10,1)+MID(W26,12,1)+MID(W26,14,1)+MID(W26,16,1)+MID(W26,18,1))</f>
        <v>0/0</v>
      </c>
      <c r="Y26" s="105">
        <v>2</v>
      </c>
    </row>
    <row r="27" spans="1:25" ht="15" customHeight="1" x14ac:dyDescent="0.25">
      <c r="A27" s="95">
        <f>A26+1</f>
        <v>14</v>
      </c>
      <c r="B27" s="37">
        <v>8</v>
      </c>
      <c r="C27" s="38" t="s">
        <v>41</v>
      </c>
      <c r="D27" s="39"/>
      <c r="E27" s="106">
        <v>16</v>
      </c>
      <c r="F27" s="96"/>
      <c r="G27" s="106" t="s">
        <v>28</v>
      </c>
      <c r="H27" s="97">
        <v>57</v>
      </c>
      <c r="I27" s="107" t="str">
        <f>TRIM(AO27)</f>
        <v/>
      </c>
      <c r="J27" s="108" t="str">
        <f>TRIM(BE27)</f>
        <v/>
      </c>
      <c r="K27" s="99" t="str">
        <f>TRIM(BU27)</f>
        <v/>
      </c>
      <c r="L27" s="99" t="str">
        <f>TRIM(CK27)</f>
        <v/>
      </c>
      <c r="M27" s="101">
        <f t="shared" si="16"/>
        <v>0</v>
      </c>
      <c r="N27" s="100">
        <f t="shared" si="16"/>
        <v>0</v>
      </c>
      <c r="O27" s="101">
        <f t="shared" si="16"/>
        <v>0</v>
      </c>
      <c r="P27" s="101">
        <f t="shared" si="16"/>
        <v>0</v>
      </c>
      <c r="Q27" s="102">
        <f t="shared" si="17"/>
        <v>0</v>
      </c>
      <c r="R27" s="102">
        <f t="shared" si="17"/>
        <v>0</v>
      </c>
      <c r="S27" s="102">
        <f t="shared" si="17"/>
        <v>0</v>
      </c>
      <c r="T27" s="102">
        <f t="shared" si="17"/>
        <v>0</v>
      </c>
      <c r="U27" s="48"/>
      <c r="V27" s="48">
        <f>IF(COUNTA(E27:H27)&gt;=3,3-U27,"")</f>
        <v>3</v>
      </c>
      <c r="W27" s="103" t="str">
        <f>SUBSTITUTE(I27," ","")&amp;SUBSTITUTE(J27," ","")&amp;SUBSTITUTE(K27," ","")&amp;SUBSTITUTE(L27," ","")&amp;"000000000000000000"</f>
        <v>000000000000000000</v>
      </c>
      <c r="X27" s="104" t="str">
        <f>VALUE(MID(W27,1,1)+MID(W27,3,1)+MID(W27,5,1)+MID(W27,7,1)+MID(W27,9,1)+MID(W27,11,1)+MID(W27,13,1)+MID(W27,15,1)+MID(W27,17,1)) &amp;"/"&amp; VALUE(MID(W27,1,1)+MID(W27,3,1)+MID(W27,5,1)+MID(W27,7,1)+MID(W27,9,1)+MID(W27,11,1)+MID(W27,13,1)+MID(W27,15,1)+MID(W27,17,1))+VALUE(MID(W27,2,1)+MID(W27,4,1)+MID(W27,6,1)+MID(W27,8,1)+MID(W27,10,1)+MID(W27,12,1)+MID(W27,14,1)+MID(W27,16,1)+MID(W27,18,1))</f>
        <v>0/0</v>
      </c>
      <c r="Y27" s="105">
        <v>4</v>
      </c>
    </row>
    <row r="28" spans="1:25" ht="15" customHeight="1" x14ac:dyDescent="0.25">
      <c r="A28" s="95">
        <f>A27+1</f>
        <v>15</v>
      </c>
      <c r="B28" s="37">
        <v>13</v>
      </c>
      <c r="C28" s="38" t="s">
        <v>42</v>
      </c>
      <c r="D28" s="39"/>
      <c r="E28" s="106">
        <v>63</v>
      </c>
      <c r="F28" s="97">
        <v>60</v>
      </c>
      <c r="G28" s="96"/>
      <c r="H28" s="106">
        <v>60</v>
      </c>
      <c r="I28" s="107" t="str">
        <f>TRIM(AO28)</f>
        <v/>
      </c>
      <c r="J28" s="99" t="str">
        <f>TRIM(BE28)</f>
        <v/>
      </c>
      <c r="K28" s="108" t="str">
        <f>TRIM(BU28)</f>
        <v/>
      </c>
      <c r="L28" s="99" t="str">
        <f>TRIM(CK28)</f>
        <v/>
      </c>
      <c r="M28" s="101">
        <f t="shared" si="16"/>
        <v>0</v>
      </c>
      <c r="N28" s="101">
        <f t="shared" si="16"/>
        <v>0</v>
      </c>
      <c r="O28" s="100">
        <f t="shared" si="16"/>
        <v>0</v>
      </c>
      <c r="P28" s="101">
        <f t="shared" si="16"/>
        <v>0</v>
      </c>
      <c r="Q28" s="102">
        <f t="shared" si="17"/>
        <v>0</v>
      </c>
      <c r="R28" s="102">
        <f t="shared" si="17"/>
        <v>0</v>
      </c>
      <c r="S28" s="102">
        <f t="shared" si="17"/>
        <v>0</v>
      </c>
      <c r="T28" s="102">
        <f t="shared" si="17"/>
        <v>0</v>
      </c>
      <c r="U28" s="48">
        <v>3</v>
      </c>
      <c r="V28" s="48">
        <f>IF(COUNTA(E28:H28)&gt;=3,3-U28,"")</f>
        <v>0</v>
      </c>
      <c r="W28" s="103" t="str">
        <f>SUBSTITUTE(I28," ","")&amp;SUBSTITUTE(J28," ","")&amp;SUBSTITUTE(K28," ","")&amp;SUBSTITUTE(L28," ","")&amp;"000000000000000000"</f>
        <v>000000000000000000</v>
      </c>
      <c r="X28" s="104" t="str">
        <f>VALUE(MID(W28,1,1)+MID(W28,3,1)+MID(W28,5,1)+MID(W28,7,1)+MID(W28,9,1)+MID(W28,11,1)+MID(W28,13,1)+MID(W28,15,1)+MID(W28,17,1)) &amp;"/"&amp; VALUE(MID(W28,1,1)+MID(W28,3,1)+MID(W28,5,1)+MID(W28,7,1)+MID(W28,9,1)+MID(W28,11,1)+MID(W28,13,1)+MID(W28,15,1)+MID(W28,17,1))+VALUE(MID(W28,2,1)+MID(W28,4,1)+MID(W28,6,1)+MID(W28,8,1)+MID(W28,10,1)+MID(W28,12,1)+MID(W28,14,1)+MID(W28,16,1)+MID(W28,18,1))</f>
        <v>0/0</v>
      </c>
      <c r="Y28" s="105">
        <v>1</v>
      </c>
    </row>
    <row r="29" spans="1:25" ht="15.75" customHeight="1" thickBot="1" x14ac:dyDescent="0.3">
      <c r="A29" s="109">
        <f>A28+1</f>
        <v>16</v>
      </c>
      <c r="B29" s="59">
        <v>14</v>
      </c>
      <c r="C29" s="60" t="s">
        <v>43</v>
      </c>
      <c r="D29" s="61"/>
      <c r="E29" s="110">
        <v>16</v>
      </c>
      <c r="F29" s="110">
        <v>75</v>
      </c>
      <c r="G29" s="111" t="s">
        <v>28</v>
      </c>
      <c r="H29" s="112"/>
      <c r="I29" s="113" t="str">
        <f>TRIM(AO29)</f>
        <v/>
      </c>
      <c r="J29" s="99" t="str">
        <f>TRIM(BE29)</f>
        <v/>
      </c>
      <c r="K29" s="99" t="str">
        <f>TRIM(BU29)</f>
        <v/>
      </c>
      <c r="L29" s="114" t="str">
        <f>TRIM(CK29)</f>
        <v/>
      </c>
      <c r="M29" s="115">
        <f t="shared" si="16"/>
        <v>0</v>
      </c>
      <c r="N29" s="115">
        <f t="shared" si="16"/>
        <v>0</v>
      </c>
      <c r="O29" s="115">
        <f t="shared" si="16"/>
        <v>0</v>
      </c>
      <c r="P29" s="116">
        <f t="shared" si="16"/>
        <v>0</v>
      </c>
      <c r="Q29" s="117">
        <f t="shared" si="17"/>
        <v>0</v>
      </c>
      <c r="R29" s="117">
        <f t="shared" si="17"/>
        <v>0</v>
      </c>
      <c r="S29" s="117">
        <f t="shared" si="17"/>
        <v>0</v>
      </c>
      <c r="T29" s="117">
        <f t="shared" si="17"/>
        <v>0</v>
      </c>
      <c r="U29" s="71">
        <v>1</v>
      </c>
      <c r="V29" s="71">
        <f>IF(COUNTA(E29:H29)&gt;=3,3-U29,"")</f>
        <v>2</v>
      </c>
      <c r="W29" s="118" t="str">
        <f>SUBSTITUTE(I29," ","")&amp;SUBSTITUTE(J29," ","")&amp;SUBSTITUTE(K29," ","")&amp;SUBSTITUTE(L29," ","")&amp;"000000000000000000"</f>
        <v>000000000000000000</v>
      </c>
      <c r="X29" s="119" t="str">
        <f>VALUE(MID(W29,1,1)+MID(W29,3,1)+MID(W29,5,1)+MID(W29,7,1)+MID(W29,9,1)+MID(W29,11,1)+MID(W29,13,1)+MID(W29,15,1)+MID(W29,17,1)) &amp;"/"&amp; VALUE(MID(W29,1,1)+MID(W29,3,1)+MID(W29,5,1)+MID(W29,7,1)+MID(W29,9,1)+MID(W29,11,1)+MID(W29,13,1)+MID(W29,15,1)+MID(W29,17,1))+VALUE(MID(W29,2,1)+MID(W29,4,1)+MID(W29,6,1)+MID(W29,8,1)+MID(W29,10,1)+MID(W29,12,1)+MID(W29,14,1)+MID(W29,16,1)+MID(W29,18,1))</f>
        <v>0/0</v>
      </c>
      <c r="Y29" s="120">
        <v>3</v>
      </c>
    </row>
    <row r="30" spans="1:25" ht="12" thickBot="1" x14ac:dyDescent="0.3">
      <c r="A30" s="75"/>
      <c r="B30" s="75"/>
      <c r="C30" s="75"/>
      <c r="D30" s="75"/>
      <c r="E30" s="75"/>
      <c r="F30" s="75"/>
      <c r="G30" s="75"/>
      <c r="H30" s="75"/>
      <c r="U30" s="75"/>
      <c r="V30" s="75"/>
      <c r="X30" s="75"/>
      <c r="Y30" s="75"/>
    </row>
    <row r="31" spans="1:25" ht="15" customHeight="1" x14ac:dyDescent="0.25">
      <c r="A31" s="15" t="str">
        <f>"GROUP "&amp;A36/4</f>
        <v>GROUP 5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8"/>
    </row>
    <row r="32" spans="1:25" ht="11.25" customHeight="1" x14ac:dyDescent="0.25">
      <c r="A32" s="78"/>
      <c r="B32" s="79" t="s">
        <v>1</v>
      </c>
      <c r="C32" s="79" t="s">
        <v>2</v>
      </c>
      <c r="D32" s="80" t="s">
        <v>3</v>
      </c>
      <c r="E32" s="81" t="str">
        <f>IF($C33&gt;"A",TRIM(LEFT($C33,FIND(" ",$C33,1)-1)),"")</f>
        <v>ΠΑΠΑΝΑΣΤΑΣΙΟΥ</v>
      </c>
      <c r="F32" s="81" t="str">
        <f>IF($C34&gt;"A",TRIM(LEFT($C34,FIND(" ",$C34,1)-1)),"")</f>
        <v>ΖΗΚΑ</v>
      </c>
      <c r="G32" s="81" t="str">
        <f>IF($C35&gt;"A",TRIM(LEFT($C35,FIND(" ",$C35,1)-1)),"")</f>
        <v>ΡΑΠΤΗ</v>
      </c>
      <c r="H32" s="81" t="e">
        <f>IF($C36&gt;"A",TRIM(LEFT($C36,FIND(" ",$C36,1)-1)),"")</f>
        <v>#VALUE!</v>
      </c>
      <c r="I32" s="82" t="s">
        <v>4</v>
      </c>
      <c r="J32" s="83"/>
      <c r="K32" s="83"/>
      <c r="L32" s="84"/>
      <c r="M32" s="85" t="s">
        <v>5</v>
      </c>
      <c r="N32" s="86"/>
      <c r="O32" s="86"/>
      <c r="P32" s="87"/>
      <c r="Q32" s="88" t="s">
        <v>6</v>
      </c>
      <c r="R32" s="89"/>
      <c r="S32" s="89"/>
      <c r="T32" s="90"/>
      <c r="U32" s="91" t="s">
        <v>7</v>
      </c>
      <c r="V32" s="91" t="s">
        <v>8</v>
      </c>
      <c r="W32" s="92" t="s">
        <v>9</v>
      </c>
      <c r="X32" s="93" t="s">
        <v>10</v>
      </c>
      <c r="Y32" s="94" t="s">
        <v>11</v>
      </c>
    </row>
    <row r="33" spans="1:25" ht="15" customHeight="1" x14ac:dyDescent="0.25">
      <c r="A33" s="95">
        <f>A29+1</f>
        <v>17</v>
      </c>
      <c r="B33" s="37">
        <v>34</v>
      </c>
      <c r="C33" s="38" t="s">
        <v>44</v>
      </c>
      <c r="D33" s="39"/>
      <c r="E33" s="96"/>
      <c r="F33" s="97" t="s">
        <v>28</v>
      </c>
      <c r="G33" s="97" t="s">
        <v>28</v>
      </c>
      <c r="H33" s="97"/>
      <c r="I33" s="98" t="str">
        <f>TRIM(AO33)</f>
        <v/>
      </c>
      <c r="J33" s="99" t="str">
        <f>TRIM(BE33)</f>
        <v/>
      </c>
      <c r="K33" s="99" t="str">
        <f>TRIM(BU33)</f>
        <v/>
      </c>
      <c r="L33" s="99" t="str">
        <f>TRIM(CK33)</f>
        <v/>
      </c>
      <c r="M33" s="100">
        <f t="shared" ref="M33:P36" si="18">IF(LEN(I33)=0,0,LEN(I33)-LEN(SUBSTITUTE(I33," ",""))+1)</f>
        <v>0</v>
      </c>
      <c r="N33" s="101">
        <f t="shared" si="18"/>
        <v>0</v>
      </c>
      <c r="O33" s="101">
        <f t="shared" si="18"/>
        <v>0</v>
      </c>
      <c r="P33" s="101">
        <f t="shared" si="18"/>
        <v>0</v>
      </c>
      <c r="Q33" s="102">
        <f t="shared" ref="Q33:T36" si="19">IF((LEFT(IF(M33&gt;0,LEFT(I33,2),""),1)&gt;RIGHT(IF(M33&gt;0,LEFT(I33,2),""),1)),1,0) + IF(LEFT(IF(M33&gt;1,MID(I33,FIND(" ",I33,1)+1,2),""),1) &gt; RIGHT(IF(M33&gt;1,MID(I33,FIND(" ",I33,1)+1,2),""),1),1,0) + IF(LEFT(IF(M33&gt;2,MID(I33,FIND(" ",I33,(FIND(" ",I33,1)+1))+1,2),""),1) &gt; RIGHT(IF(M33&gt;2,MID(I33,FIND(" ",I33,(FIND(" ",I33,1)+1))+1,2),""),1),1,0)</f>
        <v>0</v>
      </c>
      <c r="R33" s="102">
        <f t="shared" si="19"/>
        <v>0</v>
      </c>
      <c r="S33" s="102">
        <f t="shared" si="19"/>
        <v>0</v>
      </c>
      <c r="T33" s="102">
        <f t="shared" si="19"/>
        <v>0</v>
      </c>
      <c r="U33" s="48"/>
      <c r="V33" s="48">
        <v>2</v>
      </c>
      <c r="W33" s="103" t="str">
        <f>SUBSTITUTE(I33," ","")&amp;SUBSTITUTE(J33," ","")&amp;SUBSTITUTE(K33," ","")&amp;SUBSTITUTE(L33," ","")&amp;"000000000000000000"</f>
        <v>000000000000000000</v>
      </c>
      <c r="X33" s="104" t="str">
        <f>VALUE(MID(W33,1,1)+MID(W33,3,1)+MID(W33,5,1)+MID(W33,7,1)+MID(W33,9,1)+MID(W33,11,1)+MID(W33,13,1)+MID(W33,15,1)+MID(W33,17,1)) &amp;"/"&amp; VALUE(MID(W33,1,1)+MID(W33,3,1)+MID(W33,5,1)+MID(W33,7,1)+MID(W33,9,1)+MID(W33,11,1)+MID(W33,13,1)+MID(W33,15,1)+MID(W33,17,1))+VALUE(MID(W33,2,1)+MID(W33,4,1)+MID(W33,6,1)+MID(W33,8,1)+MID(W33,10,1)+MID(W33,12,1)+MID(W33,14,1)+MID(W33,16,1)+MID(W33,18,1))</f>
        <v>0/0</v>
      </c>
      <c r="Y33" s="105">
        <v>3</v>
      </c>
    </row>
    <row r="34" spans="1:25" ht="15" customHeight="1" x14ac:dyDescent="0.25">
      <c r="A34" s="95">
        <f>A33+1</f>
        <v>18</v>
      </c>
      <c r="B34" s="37">
        <v>9</v>
      </c>
      <c r="C34" s="38" t="s">
        <v>45</v>
      </c>
      <c r="D34" s="39"/>
      <c r="E34" s="106">
        <v>60</v>
      </c>
      <c r="F34" s="96"/>
      <c r="G34" s="106">
        <v>63</v>
      </c>
      <c r="H34" s="97"/>
      <c r="I34" s="107" t="str">
        <f>TRIM(AO34)</f>
        <v/>
      </c>
      <c r="J34" s="108" t="str">
        <f>TRIM(BE34)</f>
        <v/>
      </c>
      <c r="K34" s="99" t="str">
        <f>TRIM(BU34)</f>
        <v/>
      </c>
      <c r="L34" s="99" t="str">
        <f>TRIM(CK34)</f>
        <v/>
      </c>
      <c r="M34" s="101">
        <f t="shared" si="18"/>
        <v>0</v>
      </c>
      <c r="N34" s="100">
        <f t="shared" si="18"/>
        <v>0</v>
      </c>
      <c r="O34" s="101">
        <f t="shared" si="18"/>
        <v>0</v>
      </c>
      <c r="P34" s="101">
        <f t="shared" si="18"/>
        <v>0</v>
      </c>
      <c r="Q34" s="102">
        <f t="shared" si="19"/>
        <v>0</v>
      </c>
      <c r="R34" s="102">
        <f t="shared" si="19"/>
        <v>0</v>
      </c>
      <c r="S34" s="102">
        <f t="shared" si="19"/>
        <v>0</v>
      </c>
      <c r="T34" s="102">
        <f t="shared" si="19"/>
        <v>0</v>
      </c>
      <c r="U34" s="48">
        <v>2</v>
      </c>
      <c r="V34" s="48" t="str">
        <f>IF(COUNTA(E34:H34)&gt;=3,3-U34,"")</f>
        <v/>
      </c>
      <c r="W34" s="103" t="str">
        <f>SUBSTITUTE(I34," ","")&amp;SUBSTITUTE(J34," ","")&amp;SUBSTITUTE(K34," ","")&amp;SUBSTITUTE(L34," ","")&amp;"000000000000000000"</f>
        <v>000000000000000000</v>
      </c>
      <c r="X34" s="104" t="str">
        <f>VALUE(MID(W34,1,1)+MID(W34,3,1)+MID(W34,5,1)+MID(W34,7,1)+MID(W34,9,1)+MID(W34,11,1)+MID(W34,13,1)+MID(W34,15,1)+MID(W34,17,1)) &amp;"/"&amp; VALUE(MID(W34,1,1)+MID(W34,3,1)+MID(W34,5,1)+MID(W34,7,1)+MID(W34,9,1)+MID(W34,11,1)+MID(W34,13,1)+MID(W34,15,1)+MID(W34,17,1))+VALUE(MID(W34,2,1)+MID(W34,4,1)+MID(W34,6,1)+MID(W34,8,1)+MID(W34,10,1)+MID(W34,12,1)+MID(W34,14,1)+MID(W34,16,1)+MID(W34,18,1))</f>
        <v>0/0</v>
      </c>
      <c r="Y34" s="105">
        <v>1</v>
      </c>
    </row>
    <row r="35" spans="1:25" ht="15" customHeight="1" x14ac:dyDescent="0.25">
      <c r="A35" s="95">
        <f>A34+1</f>
        <v>19</v>
      </c>
      <c r="B35" s="37">
        <v>3</v>
      </c>
      <c r="C35" s="38" t="s">
        <v>46</v>
      </c>
      <c r="D35" s="39"/>
      <c r="E35" s="106">
        <v>60</v>
      </c>
      <c r="F35" s="97">
        <v>36</v>
      </c>
      <c r="G35" s="96"/>
      <c r="H35" s="106"/>
      <c r="I35" s="107" t="str">
        <f>TRIM(AO35)</f>
        <v/>
      </c>
      <c r="J35" s="99" t="str">
        <f>TRIM(BE35)</f>
        <v/>
      </c>
      <c r="K35" s="108" t="str">
        <f>TRIM(BU35)</f>
        <v/>
      </c>
      <c r="L35" s="99" t="str">
        <f>TRIM(CK35)</f>
        <v/>
      </c>
      <c r="M35" s="101">
        <f t="shared" si="18"/>
        <v>0</v>
      </c>
      <c r="N35" s="101">
        <f t="shared" si="18"/>
        <v>0</v>
      </c>
      <c r="O35" s="100">
        <f t="shared" si="18"/>
        <v>0</v>
      </c>
      <c r="P35" s="101">
        <f t="shared" si="18"/>
        <v>0</v>
      </c>
      <c r="Q35" s="102">
        <f t="shared" si="19"/>
        <v>0</v>
      </c>
      <c r="R35" s="102">
        <f t="shared" si="19"/>
        <v>0</v>
      </c>
      <c r="S35" s="102">
        <f t="shared" si="19"/>
        <v>0</v>
      </c>
      <c r="T35" s="102">
        <f t="shared" si="19"/>
        <v>0</v>
      </c>
      <c r="U35" s="48">
        <v>1</v>
      </c>
      <c r="V35" s="48">
        <v>1</v>
      </c>
      <c r="W35" s="103" t="str">
        <f>SUBSTITUTE(I35," ","")&amp;SUBSTITUTE(J35," ","")&amp;SUBSTITUTE(K35," ","")&amp;SUBSTITUTE(L35," ","")&amp;"000000000000000000"</f>
        <v>000000000000000000</v>
      </c>
      <c r="X35" s="104" t="str">
        <f>VALUE(MID(W35,1,1)+MID(W35,3,1)+MID(W35,5,1)+MID(W35,7,1)+MID(W35,9,1)+MID(W35,11,1)+MID(W35,13,1)+MID(W35,15,1)+MID(W35,17,1)) &amp;"/"&amp; VALUE(MID(W35,1,1)+MID(W35,3,1)+MID(W35,5,1)+MID(W35,7,1)+MID(W35,9,1)+MID(W35,11,1)+MID(W35,13,1)+MID(W35,15,1)+MID(W35,17,1))+VALUE(MID(W35,2,1)+MID(W35,4,1)+MID(W35,6,1)+MID(W35,8,1)+MID(W35,10,1)+MID(W35,12,1)+MID(W35,14,1)+MID(W35,16,1)+MID(W35,18,1))</f>
        <v>0/0</v>
      </c>
      <c r="Y35" s="105">
        <v>2</v>
      </c>
    </row>
    <row r="36" spans="1:25" ht="15.75" customHeight="1" thickBot="1" x14ac:dyDescent="0.3">
      <c r="A36" s="109">
        <f>A35+1</f>
        <v>20</v>
      </c>
      <c r="B36" s="59"/>
      <c r="C36" s="60" t="s">
        <v>39</v>
      </c>
      <c r="D36" s="61"/>
      <c r="E36" s="110"/>
      <c r="F36" s="110"/>
      <c r="G36" s="111"/>
      <c r="H36" s="112"/>
      <c r="I36" s="113" t="str">
        <f>TRIM(AO36)</f>
        <v/>
      </c>
      <c r="J36" s="99" t="str">
        <f>TRIM(BE36)</f>
        <v/>
      </c>
      <c r="K36" s="99" t="str">
        <f>TRIM(BU36)</f>
        <v/>
      </c>
      <c r="L36" s="114" t="str">
        <f>TRIM(CK36)</f>
        <v/>
      </c>
      <c r="M36" s="115">
        <f t="shared" si="18"/>
        <v>0</v>
      </c>
      <c r="N36" s="115">
        <f t="shared" si="18"/>
        <v>0</v>
      </c>
      <c r="O36" s="115">
        <f t="shared" si="18"/>
        <v>0</v>
      </c>
      <c r="P36" s="116">
        <f t="shared" si="18"/>
        <v>0</v>
      </c>
      <c r="Q36" s="117">
        <f t="shared" si="19"/>
        <v>0</v>
      </c>
      <c r="R36" s="117">
        <f t="shared" si="19"/>
        <v>0</v>
      </c>
      <c r="S36" s="117">
        <f t="shared" si="19"/>
        <v>0</v>
      </c>
      <c r="T36" s="117">
        <f t="shared" si="19"/>
        <v>0</v>
      </c>
      <c r="U36" s="71"/>
      <c r="V36" s="71" t="str">
        <f>IF(COUNTA(E36:H36)&gt;=3,3-U36,"")</f>
        <v/>
      </c>
      <c r="W36" s="118" t="str">
        <f>SUBSTITUTE(I36," ","")&amp;SUBSTITUTE(J36," ","")&amp;SUBSTITUTE(K36," ","")&amp;SUBSTITUTE(L36," ","")&amp;"000000000000000000"</f>
        <v>000000000000000000</v>
      </c>
      <c r="X36" s="119" t="str">
        <f>VALUE(MID(W36,1,1)+MID(W36,3,1)+MID(W36,5,1)+MID(W36,7,1)+MID(W36,9,1)+MID(W36,11,1)+MID(W36,13,1)+MID(W36,15,1)+MID(W36,17,1)) &amp;"/"&amp; VALUE(MID(W36,1,1)+MID(W36,3,1)+MID(W36,5,1)+MID(W36,7,1)+MID(W36,9,1)+MID(W36,11,1)+MID(W36,13,1)+MID(W36,15,1)+MID(W36,17,1))+VALUE(MID(W36,2,1)+MID(W36,4,1)+MID(W36,6,1)+MID(W36,8,1)+MID(W36,10,1)+MID(W36,12,1)+MID(W36,14,1)+MID(W36,16,1)+MID(W36,18,1))</f>
        <v>0/0</v>
      </c>
      <c r="Y36" s="120"/>
    </row>
    <row r="37" spans="1:25" ht="12" thickBot="1" x14ac:dyDescent="0.3">
      <c r="A37" s="75"/>
      <c r="B37" s="75"/>
      <c r="C37" s="75"/>
      <c r="D37" s="75"/>
      <c r="E37" s="75"/>
      <c r="F37" s="75"/>
      <c r="G37" s="75"/>
      <c r="H37" s="75"/>
      <c r="U37" s="75"/>
      <c r="V37" s="75"/>
      <c r="X37" s="75"/>
      <c r="Y37" s="75"/>
    </row>
    <row r="38" spans="1:25" ht="15" customHeight="1" x14ac:dyDescent="0.25">
      <c r="A38" s="15" t="str">
        <f>"GROUP "&amp;A43/4</f>
        <v>GROUP 6</v>
      </c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8"/>
    </row>
    <row r="39" spans="1:25" ht="11.25" customHeight="1" x14ac:dyDescent="0.25">
      <c r="A39" s="78"/>
      <c r="B39" s="79" t="s">
        <v>1</v>
      </c>
      <c r="C39" s="79" t="s">
        <v>2</v>
      </c>
      <c r="D39" s="80" t="s">
        <v>3</v>
      </c>
      <c r="E39" s="81" t="str">
        <f>IF($C40&gt;"A",TRIM(LEFT($C40,FIND(" ",$C40,1)-1)),"")</f>
        <v>ΓΚΟΝΟΥΛΟΥ</v>
      </c>
      <c r="F39" s="81" t="str">
        <f>IF($C41&gt;"A",TRIM(LEFT($C41,FIND(" ",$C41,1)-1)),"")</f>
        <v>ΠΑΝΤΕΛΑΡΑ</v>
      </c>
      <c r="G39" s="81" t="str">
        <f>IF($C42&gt;"A",TRIM(LEFT($C42,FIND(" ",$C42,1)-1)),"")</f>
        <v>ΣΙΑΜΑ</v>
      </c>
      <c r="H39" s="81" t="str">
        <f>IF($C43&gt;"A",TRIM(LEFT($C43,FIND(" ",$C43,1)-1)),"")</f>
        <v>ΠΑΠΑΔΙΟΝΥΣΙΟΥ</v>
      </c>
      <c r="I39" s="82" t="s">
        <v>4</v>
      </c>
      <c r="J39" s="83"/>
      <c r="K39" s="83"/>
      <c r="L39" s="84"/>
      <c r="M39" s="85" t="s">
        <v>5</v>
      </c>
      <c r="N39" s="86"/>
      <c r="O39" s="86"/>
      <c r="P39" s="87"/>
      <c r="Q39" s="88" t="s">
        <v>6</v>
      </c>
      <c r="R39" s="89"/>
      <c r="S39" s="89"/>
      <c r="T39" s="90"/>
      <c r="U39" s="91" t="s">
        <v>7</v>
      </c>
      <c r="V39" s="91" t="s">
        <v>8</v>
      </c>
      <c r="W39" s="92" t="s">
        <v>9</v>
      </c>
      <c r="X39" s="93" t="s">
        <v>10</v>
      </c>
      <c r="Y39" s="94" t="s">
        <v>11</v>
      </c>
    </row>
    <row r="40" spans="1:25" ht="15" customHeight="1" x14ac:dyDescent="0.25">
      <c r="A40" s="95">
        <f>A36+1</f>
        <v>21</v>
      </c>
      <c r="B40" s="37">
        <v>25</v>
      </c>
      <c r="C40" s="38" t="s">
        <v>47</v>
      </c>
      <c r="D40" s="39"/>
      <c r="E40" s="96"/>
      <c r="F40" s="97" t="s">
        <v>28</v>
      </c>
      <c r="G40" s="97" t="s">
        <v>28</v>
      </c>
      <c r="H40" s="97" t="s">
        <v>28</v>
      </c>
      <c r="I40" s="98" t="str">
        <f>TRIM(AO40)</f>
        <v/>
      </c>
      <c r="J40" s="99" t="str">
        <f>TRIM(BE40)</f>
        <v/>
      </c>
      <c r="K40" s="99" t="str">
        <f>TRIM(BU40)</f>
        <v/>
      </c>
      <c r="L40" s="99" t="str">
        <f>TRIM(CK40)</f>
        <v/>
      </c>
      <c r="M40" s="100">
        <f t="shared" ref="M40:P43" si="20">IF(LEN(I40)=0,0,LEN(I40)-LEN(SUBSTITUTE(I40," ",""))+1)</f>
        <v>0</v>
      </c>
      <c r="N40" s="101">
        <f t="shared" si="20"/>
        <v>0</v>
      </c>
      <c r="O40" s="101">
        <f t="shared" si="20"/>
        <v>0</v>
      </c>
      <c r="P40" s="101">
        <f t="shared" si="20"/>
        <v>0</v>
      </c>
      <c r="Q40" s="102">
        <f t="shared" ref="Q40:T43" si="21">IF((LEFT(IF(M40&gt;0,LEFT(I40,2),""),1)&gt;RIGHT(IF(M40&gt;0,LEFT(I40,2),""),1)),1,0) + IF(LEFT(IF(M40&gt;1,MID(I40,FIND(" ",I40,1)+1,2),""),1) &gt; RIGHT(IF(M40&gt;1,MID(I40,FIND(" ",I40,1)+1,2),""),1),1,0) + IF(LEFT(IF(M40&gt;2,MID(I40,FIND(" ",I40,(FIND(" ",I40,1)+1))+1,2),""),1) &gt; RIGHT(IF(M40&gt;2,MID(I40,FIND(" ",I40,(FIND(" ",I40,1)+1))+1,2),""),1),1,0)</f>
        <v>0</v>
      </c>
      <c r="R40" s="102">
        <f t="shared" si="21"/>
        <v>0</v>
      </c>
      <c r="S40" s="102">
        <f t="shared" si="21"/>
        <v>0</v>
      </c>
      <c r="T40" s="102">
        <f t="shared" si="21"/>
        <v>0</v>
      </c>
      <c r="U40" s="48"/>
      <c r="V40" s="48">
        <f>IF(COUNTA(E40:H40)&gt;=3,3-U40,"")</f>
        <v>3</v>
      </c>
      <c r="W40" s="103" t="str">
        <f>SUBSTITUTE(I40," ","")&amp;SUBSTITUTE(J40," ","")&amp;SUBSTITUTE(K40," ","")&amp;SUBSTITUTE(L40," ","")&amp;"000000000000000000"</f>
        <v>000000000000000000</v>
      </c>
      <c r="X40" s="104" t="str">
        <f>VALUE(MID(W40,1,1)+MID(W40,3,1)+MID(W40,5,1)+MID(W40,7,1)+MID(W40,9,1)+MID(W40,11,1)+MID(W40,13,1)+MID(W40,15,1)+MID(W40,17,1)) &amp;"/"&amp; VALUE(MID(W40,1,1)+MID(W40,3,1)+MID(W40,5,1)+MID(W40,7,1)+MID(W40,9,1)+MID(W40,11,1)+MID(W40,13,1)+MID(W40,15,1)+MID(W40,17,1))+VALUE(MID(W40,2,1)+MID(W40,4,1)+MID(W40,6,1)+MID(W40,8,1)+MID(W40,10,1)+MID(W40,12,1)+MID(W40,14,1)+MID(W40,16,1)+MID(W40,18,1))</f>
        <v>0/0</v>
      </c>
      <c r="Y40" s="105">
        <v>4</v>
      </c>
    </row>
    <row r="41" spans="1:25" ht="15" customHeight="1" x14ac:dyDescent="0.25">
      <c r="A41" s="95">
        <f>A40+1</f>
        <v>22</v>
      </c>
      <c r="B41" s="37">
        <v>16</v>
      </c>
      <c r="C41" s="38" t="s">
        <v>48</v>
      </c>
      <c r="D41" s="39"/>
      <c r="E41" s="106">
        <v>60</v>
      </c>
      <c r="F41" s="96"/>
      <c r="G41" s="106" t="s">
        <v>28</v>
      </c>
      <c r="H41" s="97" t="s">
        <v>28</v>
      </c>
      <c r="I41" s="107" t="str">
        <f>TRIM(AO41)</f>
        <v/>
      </c>
      <c r="J41" s="108" t="str">
        <f>TRIM(BE41)</f>
        <v/>
      </c>
      <c r="K41" s="99" t="str">
        <f>TRIM(BU41)</f>
        <v/>
      </c>
      <c r="L41" s="99" t="str">
        <f>TRIM(CK41)</f>
        <v/>
      </c>
      <c r="M41" s="101">
        <f t="shared" si="20"/>
        <v>0</v>
      </c>
      <c r="N41" s="100">
        <f t="shared" si="20"/>
        <v>0</v>
      </c>
      <c r="O41" s="101">
        <f t="shared" si="20"/>
        <v>0</v>
      </c>
      <c r="P41" s="101">
        <f t="shared" si="20"/>
        <v>0</v>
      </c>
      <c r="Q41" s="102">
        <f t="shared" si="21"/>
        <v>0</v>
      </c>
      <c r="R41" s="102">
        <f t="shared" si="21"/>
        <v>0</v>
      </c>
      <c r="S41" s="102">
        <f t="shared" si="21"/>
        <v>0</v>
      </c>
      <c r="T41" s="102">
        <f t="shared" si="21"/>
        <v>0</v>
      </c>
      <c r="U41" s="48">
        <v>1</v>
      </c>
      <c r="V41" s="48">
        <f>IF(COUNTA(E41:H41)&gt;=3,3-U41,"")</f>
        <v>2</v>
      </c>
      <c r="W41" s="103" t="str">
        <f>SUBSTITUTE(I41," ","")&amp;SUBSTITUTE(J41," ","")&amp;SUBSTITUTE(K41," ","")&amp;SUBSTITUTE(L41," ","")&amp;"000000000000000000"</f>
        <v>000000000000000000</v>
      </c>
      <c r="X41" s="104" t="str">
        <f>VALUE(MID(W41,1,1)+MID(W41,3,1)+MID(W41,5,1)+MID(W41,7,1)+MID(W41,9,1)+MID(W41,11,1)+MID(W41,13,1)+MID(W41,15,1)+MID(W41,17,1)) &amp;"/"&amp; VALUE(MID(W41,1,1)+MID(W41,3,1)+MID(W41,5,1)+MID(W41,7,1)+MID(W41,9,1)+MID(W41,11,1)+MID(W41,13,1)+MID(W41,15,1)+MID(W41,17,1))+VALUE(MID(W41,2,1)+MID(W41,4,1)+MID(W41,6,1)+MID(W41,8,1)+MID(W41,10,1)+MID(W41,12,1)+MID(W41,14,1)+MID(W41,16,1)+MID(W41,18,1))</f>
        <v>0/0</v>
      </c>
      <c r="Y41" s="105">
        <v>3</v>
      </c>
    </row>
    <row r="42" spans="1:25" ht="15" customHeight="1" x14ac:dyDescent="0.25">
      <c r="A42" s="95">
        <f>A41+1</f>
        <v>23</v>
      </c>
      <c r="B42" s="37">
        <v>20</v>
      </c>
      <c r="C42" s="38" t="s">
        <v>49</v>
      </c>
      <c r="D42" s="39"/>
      <c r="E42" s="106">
        <v>60</v>
      </c>
      <c r="F42" s="97">
        <v>60</v>
      </c>
      <c r="G42" s="96"/>
      <c r="H42" s="106">
        <v>46</v>
      </c>
      <c r="I42" s="107" t="str">
        <f>TRIM(AO42)</f>
        <v/>
      </c>
      <c r="J42" s="99" t="str">
        <f>TRIM(BE42)</f>
        <v/>
      </c>
      <c r="K42" s="108" t="str">
        <f>TRIM(BU42)</f>
        <v/>
      </c>
      <c r="L42" s="99" t="str">
        <f>TRIM(CK42)</f>
        <v/>
      </c>
      <c r="M42" s="101">
        <f t="shared" si="20"/>
        <v>0</v>
      </c>
      <c r="N42" s="101">
        <f t="shared" si="20"/>
        <v>0</v>
      </c>
      <c r="O42" s="100">
        <f t="shared" si="20"/>
        <v>0</v>
      </c>
      <c r="P42" s="101">
        <f t="shared" si="20"/>
        <v>0</v>
      </c>
      <c r="Q42" s="102">
        <f t="shared" si="21"/>
        <v>0</v>
      </c>
      <c r="R42" s="102">
        <f t="shared" si="21"/>
        <v>0</v>
      </c>
      <c r="S42" s="102">
        <f t="shared" si="21"/>
        <v>0</v>
      </c>
      <c r="T42" s="102">
        <f t="shared" si="21"/>
        <v>0</v>
      </c>
      <c r="U42" s="48">
        <v>2</v>
      </c>
      <c r="V42" s="48">
        <f>IF(COUNTA(E42:H42)&gt;=3,3-U42,"")</f>
        <v>1</v>
      </c>
      <c r="W42" s="103" t="str">
        <f>SUBSTITUTE(I42," ","")&amp;SUBSTITUTE(J42," ","")&amp;SUBSTITUTE(K42," ","")&amp;SUBSTITUTE(L42," ","")&amp;"000000000000000000"</f>
        <v>000000000000000000</v>
      </c>
      <c r="X42" s="104" t="str">
        <f>VALUE(MID(W42,1,1)+MID(W42,3,1)+MID(W42,5,1)+MID(W42,7,1)+MID(W42,9,1)+MID(W42,11,1)+MID(W42,13,1)+MID(W42,15,1)+MID(W42,17,1)) &amp;"/"&amp; VALUE(MID(W42,1,1)+MID(W42,3,1)+MID(W42,5,1)+MID(W42,7,1)+MID(W42,9,1)+MID(W42,11,1)+MID(W42,13,1)+MID(W42,15,1)+MID(W42,17,1))+VALUE(MID(W42,2,1)+MID(W42,4,1)+MID(W42,6,1)+MID(W42,8,1)+MID(W42,10,1)+MID(W42,12,1)+MID(W42,14,1)+MID(W42,16,1)+MID(W42,18,1))</f>
        <v>0/0</v>
      </c>
      <c r="Y42" s="105">
        <v>2</v>
      </c>
    </row>
    <row r="43" spans="1:25" ht="15.75" customHeight="1" thickBot="1" x14ac:dyDescent="0.3">
      <c r="A43" s="109">
        <f>A42+1</f>
        <v>24</v>
      </c>
      <c r="B43" s="59">
        <v>15</v>
      </c>
      <c r="C43" s="60" t="s">
        <v>50</v>
      </c>
      <c r="D43" s="61"/>
      <c r="E43" s="110">
        <v>60</v>
      </c>
      <c r="F43" s="110">
        <v>60</v>
      </c>
      <c r="G43" s="111">
        <v>64</v>
      </c>
      <c r="H43" s="112"/>
      <c r="I43" s="113" t="str">
        <f>TRIM(AO43)</f>
        <v/>
      </c>
      <c r="J43" s="99" t="str">
        <f>TRIM(BE43)</f>
        <v/>
      </c>
      <c r="K43" s="99" t="str">
        <f>TRIM(BU43)</f>
        <v/>
      </c>
      <c r="L43" s="114" t="str">
        <f>TRIM(CK43)</f>
        <v/>
      </c>
      <c r="M43" s="115">
        <f t="shared" si="20"/>
        <v>0</v>
      </c>
      <c r="N43" s="115">
        <f t="shared" si="20"/>
        <v>0</v>
      </c>
      <c r="O43" s="115">
        <f t="shared" si="20"/>
        <v>0</v>
      </c>
      <c r="P43" s="116">
        <f t="shared" si="20"/>
        <v>0</v>
      </c>
      <c r="Q43" s="117">
        <f t="shared" si="21"/>
        <v>0</v>
      </c>
      <c r="R43" s="117">
        <f t="shared" si="21"/>
        <v>0</v>
      </c>
      <c r="S43" s="117">
        <f t="shared" si="21"/>
        <v>0</v>
      </c>
      <c r="T43" s="117">
        <f t="shared" si="21"/>
        <v>0</v>
      </c>
      <c r="U43" s="71">
        <v>3</v>
      </c>
      <c r="V43" s="71">
        <v>0</v>
      </c>
      <c r="W43" s="118" t="str">
        <f>SUBSTITUTE(I43," ","")&amp;SUBSTITUTE(J43," ","")&amp;SUBSTITUTE(K43," ","")&amp;SUBSTITUTE(L43," ","")&amp;"000000000000000000"</f>
        <v>000000000000000000</v>
      </c>
      <c r="X43" s="119" t="str">
        <f>VALUE(MID(W43,1,1)+MID(W43,3,1)+MID(W43,5,1)+MID(W43,7,1)+MID(W43,9,1)+MID(W43,11,1)+MID(W43,13,1)+MID(W43,15,1)+MID(W43,17,1)) &amp;"/"&amp; VALUE(MID(W43,1,1)+MID(W43,3,1)+MID(W43,5,1)+MID(W43,7,1)+MID(W43,9,1)+MID(W43,11,1)+MID(W43,13,1)+MID(W43,15,1)+MID(W43,17,1))+VALUE(MID(W43,2,1)+MID(W43,4,1)+MID(W43,6,1)+MID(W43,8,1)+MID(W43,10,1)+MID(W43,12,1)+MID(W43,14,1)+MID(W43,16,1)+MID(W43,18,1))</f>
        <v>0/0</v>
      </c>
      <c r="Y43" s="120">
        <v>1</v>
      </c>
    </row>
    <row r="44" spans="1:25" ht="12" thickBot="1" x14ac:dyDescent="0.3">
      <c r="A44" s="75"/>
      <c r="B44" s="75"/>
      <c r="C44" s="75"/>
      <c r="D44" s="75"/>
      <c r="E44" s="75"/>
      <c r="F44" s="75"/>
      <c r="G44" s="75"/>
      <c r="H44" s="75"/>
      <c r="U44" s="75"/>
      <c r="V44" s="75"/>
      <c r="X44" s="75"/>
      <c r="Y44" s="75"/>
    </row>
    <row r="45" spans="1:25" ht="15" customHeight="1" x14ac:dyDescent="0.25">
      <c r="A45" s="15" t="str">
        <f>"GROUP "&amp;A50/4</f>
        <v>GROUP 7</v>
      </c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8"/>
    </row>
    <row r="46" spans="1:25" ht="11.25" customHeight="1" x14ac:dyDescent="0.25">
      <c r="A46" s="78"/>
      <c r="B46" s="79" t="s">
        <v>1</v>
      </c>
      <c r="C46" s="79" t="s">
        <v>2</v>
      </c>
      <c r="D46" s="80" t="s">
        <v>3</v>
      </c>
      <c r="E46" s="81" t="str">
        <f>IF($C47&gt;"A",TRIM(LEFT($C47,FIND(" ",$C47,1)-1)),"")</f>
        <v>ΠΑΝΑΓΑΚΟΥ</v>
      </c>
      <c r="F46" s="81" t="str">
        <f>IF($C48&gt;"A",TRIM(LEFT($C48,FIND(" ",$C48,1)-1)),"")</f>
        <v>ΑΝΤΩΝΙΟΥΔΑΚΗ</v>
      </c>
      <c r="G46" s="81" t="str">
        <f>IF($C49&gt;"A",TRIM(LEFT($C49,FIND(" ",$C49,1)-1)),"")</f>
        <v>ΡΕΝΤΟΥΜΗ</v>
      </c>
      <c r="H46" s="81" t="str">
        <f>IF($C50&gt;"A",TRIM(LEFT($C50,FIND(" ",$C50,1)-1)),"")</f>
        <v>ΤΣΑΓΚΟΥΡΝΑ</v>
      </c>
      <c r="I46" s="82" t="s">
        <v>4</v>
      </c>
      <c r="J46" s="83"/>
      <c r="K46" s="83"/>
      <c r="L46" s="84"/>
      <c r="M46" s="85" t="s">
        <v>5</v>
      </c>
      <c r="N46" s="86"/>
      <c r="O46" s="86"/>
      <c r="P46" s="87"/>
      <c r="Q46" s="88" t="s">
        <v>6</v>
      </c>
      <c r="R46" s="89"/>
      <c r="S46" s="89"/>
      <c r="T46" s="90"/>
      <c r="U46" s="91" t="s">
        <v>7</v>
      </c>
      <c r="V46" s="91" t="s">
        <v>8</v>
      </c>
      <c r="W46" s="92" t="s">
        <v>9</v>
      </c>
      <c r="X46" s="93" t="s">
        <v>10</v>
      </c>
      <c r="Y46" s="94" t="s">
        <v>11</v>
      </c>
    </row>
    <row r="47" spans="1:25" ht="15" customHeight="1" x14ac:dyDescent="0.25">
      <c r="A47" s="95">
        <f>A43+1</f>
        <v>25</v>
      </c>
      <c r="B47" s="37">
        <v>24</v>
      </c>
      <c r="C47" s="38" t="s">
        <v>51</v>
      </c>
      <c r="D47" s="39"/>
      <c r="E47" s="96"/>
      <c r="F47" s="97">
        <v>16</v>
      </c>
      <c r="G47" s="97" t="s">
        <v>28</v>
      </c>
      <c r="H47" s="97" t="s">
        <v>28</v>
      </c>
      <c r="I47" s="98" t="str">
        <f>TRIM(AO47)</f>
        <v/>
      </c>
      <c r="J47" s="99" t="str">
        <f>TRIM(BE47)</f>
        <v/>
      </c>
      <c r="K47" s="99" t="str">
        <f>TRIM(BU47)</f>
        <v/>
      </c>
      <c r="L47" s="99" t="str">
        <f>TRIM(CK47)</f>
        <v/>
      </c>
      <c r="M47" s="100">
        <f t="shared" ref="M47:P50" si="22">IF(LEN(I47)=0,0,LEN(I47)-LEN(SUBSTITUTE(I47," ",""))+1)</f>
        <v>0</v>
      </c>
      <c r="N47" s="101">
        <f t="shared" si="22"/>
        <v>0</v>
      </c>
      <c r="O47" s="101">
        <f t="shared" si="22"/>
        <v>0</v>
      </c>
      <c r="P47" s="101">
        <f t="shared" si="22"/>
        <v>0</v>
      </c>
      <c r="Q47" s="102">
        <f t="shared" ref="Q47:T50" si="23">IF((LEFT(IF(M47&gt;0,LEFT(I47,2),""),1)&gt;RIGHT(IF(M47&gt;0,LEFT(I47,2),""),1)),1,0) + IF(LEFT(IF(M47&gt;1,MID(I47,FIND(" ",I47,1)+1,2),""),1) &gt; RIGHT(IF(M47&gt;1,MID(I47,FIND(" ",I47,1)+1,2),""),1),1,0) + IF(LEFT(IF(M47&gt;2,MID(I47,FIND(" ",I47,(FIND(" ",I47,1)+1))+1,2),""),1) &gt; RIGHT(IF(M47&gt;2,MID(I47,FIND(" ",I47,(FIND(" ",I47,1)+1))+1,2),""),1),1,0)</f>
        <v>0</v>
      </c>
      <c r="R47" s="102">
        <f t="shared" si="23"/>
        <v>0</v>
      </c>
      <c r="S47" s="102">
        <f t="shared" si="23"/>
        <v>0</v>
      </c>
      <c r="T47" s="102">
        <f t="shared" si="23"/>
        <v>0</v>
      </c>
      <c r="U47" s="48"/>
      <c r="V47" s="48">
        <f>IF(COUNTA(E47:H47)&gt;=3,3-U47,"")</f>
        <v>3</v>
      </c>
      <c r="W47" s="103" t="str">
        <f>SUBSTITUTE(I47," ","")&amp;SUBSTITUTE(J47," ","")&amp;SUBSTITUTE(K47," ","")&amp;SUBSTITUTE(L47," ","")&amp;"000000000000000000"</f>
        <v>000000000000000000</v>
      </c>
      <c r="X47" s="104" t="str">
        <f>VALUE(MID(W47,1,1)+MID(W47,3,1)+MID(W47,5,1)+MID(W47,7,1)+MID(W47,9,1)+MID(W47,11,1)+MID(W47,13,1)+MID(W47,15,1)+MID(W47,17,1)) &amp;"/"&amp; VALUE(MID(W47,1,1)+MID(W47,3,1)+MID(W47,5,1)+MID(W47,7,1)+MID(W47,9,1)+MID(W47,11,1)+MID(W47,13,1)+MID(W47,15,1)+MID(W47,17,1))+VALUE(MID(W47,2,1)+MID(W47,4,1)+MID(W47,6,1)+MID(W47,8,1)+MID(W47,10,1)+MID(W47,12,1)+MID(W47,14,1)+MID(W47,16,1)+MID(W47,18,1))</f>
        <v>0/0</v>
      </c>
      <c r="Y47" s="105">
        <v>4</v>
      </c>
    </row>
    <row r="48" spans="1:25" ht="15" customHeight="1" x14ac:dyDescent="0.25">
      <c r="A48" s="95">
        <f>A47+1</f>
        <v>26</v>
      </c>
      <c r="B48" s="37">
        <v>2</v>
      </c>
      <c r="C48" s="38" t="s">
        <v>52</v>
      </c>
      <c r="D48" s="39"/>
      <c r="E48" s="106">
        <v>61</v>
      </c>
      <c r="F48" s="96"/>
      <c r="G48" s="106">
        <v>36</v>
      </c>
      <c r="H48" s="97" t="s">
        <v>28</v>
      </c>
      <c r="I48" s="107" t="str">
        <f>TRIM(AO48)</f>
        <v/>
      </c>
      <c r="J48" s="108" t="str">
        <f>TRIM(BE48)</f>
        <v/>
      </c>
      <c r="K48" s="99" t="str">
        <f>TRIM(BU48)</f>
        <v/>
      </c>
      <c r="L48" s="99" t="str">
        <f>TRIM(CK48)</f>
        <v/>
      </c>
      <c r="M48" s="101">
        <f t="shared" si="22"/>
        <v>0</v>
      </c>
      <c r="N48" s="100">
        <f t="shared" si="22"/>
        <v>0</v>
      </c>
      <c r="O48" s="101">
        <f t="shared" si="22"/>
        <v>0</v>
      </c>
      <c r="P48" s="101">
        <f t="shared" si="22"/>
        <v>0</v>
      </c>
      <c r="Q48" s="102">
        <f t="shared" si="23"/>
        <v>0</v>
      </c>
      <c r="R48" s="102">
        <f t="shared" si="23"/>
        <v>0</v>
      </c>
      <c r="S48" s="102">
        <f t="shared" si="23"/>
        <v>0</v>
      </c>
      <c r="T48" s="102">
        <f t="shared" si="23"/>
        <v>0</v>
      </c>
      <c r="U48" s="48">
        <v>1</v>
      </c>
      <c r="V48" s="48">
        <f>IF(COUNTA(E48:H48)&gt;=3,3-U48,"")</f>
        <v>2</v>
      </c>
      <c r="W48" s="103" t="str">
        <f>SUBSTITUTE(I48," ","")&amp;SUBSTITUTE(J48," ","")&amp;SUBSTITUTE(K48," ","")&amp;SUBSTITUTE(L48," ","")&amp;"000000000000000000"</f>
        <v>000000000000000000</v>
      </c>
      <c r="X48" s="104" t="str">
        <f>VALUE(MID(W48,1,1)+MID(W48,3,1)+MID(W48,5,1)+MID(W48,7,1)+MID(W48,9,1)+MID(W48,11,1)+MID(W48,13,1)+MID(W48,15,1)+MID(W48,17,1)) &amp;"/"&amp; VALUE(MID(W48,1,1)+MID(W48,3,1)+MID(W48,5,1)+MID(W48,7,1)+MID(W48,9,1)+MID(W48,11,1)+MID(W48,13,1)+MID(W48,15,1)+MID(W48,17,1))+VALUE(MID(W48,2,1)+MID(W48,4,1)+MID(W48,6,1)+MID(W48,8,1)+MID(W48,10,1)+MID(W48,12,1)+MID(W48,14,1)+MID(W48,16,1)+MID(W48,18,1))</f>
        <v>0/0</v>
      </c>
      <c r="Y48" s="105">
        <v>3</v>
      </c>
    </row>
    <row r="49" spans="1:25" ht="15" customHeight="1" x14ac:dyDescent="0.25">
      <c r="A49" s="95">
        <f>A48+1</f>
        <v>27</v>
      </c>
      <c r="B49" s="37">
        <v>33</v>
      </c>
      <c r="C49" s="38" t="s">
        <v>53</v>
      </c>
      <c r="D49" s="39"/>
      <c r="E49" s="106">
        <v>60</v>
      </c>
      <c r="F49" s="97">
        <v>63</v>
      </c>
      <c r="G49" s="96"/>
      <c r="H49" s="106">
        <v>60</v>
      </c>
      <c r="I49" s="107" t="str">
        <f>TRIM(AO49)</f>
        <v/>
      </c>
      <c r="J49" s="99" t="str">
        <f>TRIM(BE49)</f>
        <v/>
      </c>
      <c r="K49" s="108" t="str">
        <f>TRIM(BU49)</f>
        <v/>
      </c>
      <c r="L49" s="99" t="str">
        <f>TRIM(CK49)</f>
        <v/>
      </c>
      <c r="M49" s="101">
        <f t="shared" si="22"/>
        <v>0</v>
      </c>
      <c r="N49" s="101">
        <f t="shared" si="22"/>
        <v>0</v>
      </c>
      <c r="O49" s="100">
        <f t="shared" si="22"/>
        <v>0</v>
      </c>
      <c r="P49" s="101">
        <f t="shared" si="22"/>
        <v>0</v>
      </c>
      <c r="Q49" s="102">
        <f t="shared" si="23"/>
        <v>0</v>
      </c>
      <c r="R49" s="102">
        <f t="shared" si="23"/>
        <v>0</v>
      </c>
      <c r="S49" s="102">
        <f t="shared" si="23"/>
        <v>0</v>
      </c>
      <c r="T49" s="102">
        <f t="shared" si="23"/>
        <v>0</v>
      </c>
      <c r="U49" s="48">
        <v>3</v>
      </c>
      <c r="V49" s="48">
        <f>IF(COUNTA(E49:H49)&gt;=3,3-U49,"")</f>
        <v>0</v>
      </c>
      <c r="W49" s="103" t="str">
        <f>SUBSTITUTE(I49," ","")&amp;SUBSTITUTE(J49," ","")&amp;SUBSTITUTE(K49," ","")&amp;SUBSTITUTE(L49," ","")&amp;"000000000000000000"</f>
        <v>000000000000000000</v>
      </c>
      <c r="X49" s="104" t="str">
        <f>VALUE(MID(W49,1,1)+MID(W49,3,1)+MID(W49,5,1)+MID(W49,7,1)+MID(W49,9,1)+MID(W49,11,1)+MID(W49,13,1)+MID(W49,15,1)+MID(W49,17,1)) &amp;"/"&amp; VALUE(MID(W49,1,1)+MID(W49,3,1)+MID(W49,5,1)+MID(W49,7,1)+MID(W49,9,1)+MID(W49,11,1)+MID(W49,13,1)+MID(W49,15,1)+MID(W49,17,1))+VALUE(MID(W49,2,1)+MID(W49,4,1)+MID(W49,6,1)+MID(W49,8,1)+MID(W49,10,1)+MID(W49,12,1)+MID(W49,14,1)+MID(W49,16,1)+MID(W49,18,1))</f>
        <v>0/0</v>
      </c>
      <c r="Y49" s="105">
        <v>1</v>
      </c>
    </row>
    <row r="50" spans="1:25" ht="15.75" customHeight="1" thickBot="1" x14ac:dyDescent="0.3">
      <c r="A50" s="109">
        <f>A49+1</f>
        <v>28</v>
      </c>
      <c r="B50" s="59">
        <v>1</v>
      </c>
      <c r="C50" s="60" t="s">
        <v>54</v>
      </c>
      <c r="D50" s="61"/>
      <c r="E50" s="110">
        <v>60</v>
      </c>
      <c r="F50" s="110">
        <v>60</v>
      </c>
      <c r="G50" s="111" t="s">
        <v>28</v>
      </c>
      <c r="H50" s="112"/>
      <c r="I50" s="113" t="str">
        <f>TRIM(AO50)</f>
        <v/>
      </c>
      <c r="J50" s="99" t="str">
        <f>TRIM(BE50)</f>
        <v/>
      </c>
      <c r="K50" s="99" t="str">
        <f>TRIM(BU50)</f>
        <v/>
      </c>
      <c r="L50" s="114" t="str">
        <f>TRIM(CK50)</f>
        <v/>
      </c>
      <c r="M50" s="115">
        <f t="shared" si="22"/>
        <v>0</v>
      </c>
      <c r="N50" s="115">
        <f t="shared" si="22"/>
        <v>0</v>
      </c>
      <c r="O50" s="115">
        <f t="shared" si="22"/>
        <v>0</v>
      </c>
      <c r="P50" s="116">
        <f t="shared" si="22"/>
        <v>0</v>
      </c>
      <c r="Q50" s="117">
        <f t="shared" si="23"/>
        <v>0</v>
      </c>
      <c r="R50" s="117">
        <f t="shared" si="23"/>
        <v>0</v>
      </c>
      <c r="S50" s="117">
        <f t="shared" si="23"/>
        <v>0</v>
      </c>
      <c r="T50" s="117">
        <f t="shared" si="23"/>
        <v>0</v>
      </c>
      <c r="U50" s="71">
        <v>2</v>
      </c>
      <c r="V50" s="71">
        <f>IF(COUNTA(E50:H50)&gt;=3,3-U50,"")</f>
        <v>1</v>
      </c>
      <c r="W50" s="118" t="str">
        <f>SUBSTITUTE(I50," ","")&amp;SUBSTITUTE(J50," ","")&amp;SUBSTITUTE(K50," ","")&amp;SUBSTITUTE(L50," ","")&amp;"000000000000000000"</f>
        <v>000000000000000000</v>
      </c>
      <c r="X50" s="119" t="str">
        <f>VALUE(MID(W50,1,1)+MID(W50,3,1)+MID(W50,5,1)+MID(W50,7,1)+MID(W50,9,1)+MID(W50,11,1)+MID(W50,13,1)+MID(W50,15,1)+MID(W50,17,1)) &amp;"/"&amp; VALUE(MID(W50,1,1)+MID(W50,3,1)+MID(W50,5,1)+MID(W50,7,1)+MID(W50,9,1)+MID(W50,11,1)+MID(W50,13,1)+MID(W50,15,1)+MID(W50,17,1))+VALUE(MID(W50,2,1)+MID(W50,4,1)+MID(W50,6,1)+MID(W50,8,1)+MID(W50,10,1)+MID(W50,12,1)+MID(W50,14,1)+MID(W50,16,1)+MID(W50,18,1))</f>
        <v>0/0</v>
      </c>
      <c r="Y50" s="120">
        <v>2</v>
      </c>
    </row>
    <row r="51" spans="1:25" ht="11.4" x14ac:dyDescent="0.25">
      <c r="A51" s="75"/>
      <c r="B51" s="75"/>
      <c r="C51" s="75"/>
      <c r="D51" s="75"/>
      <c r="E51" s="75"/>
      <c r="F51" s="75"/>
      <c r="G51" s="75"/>
      <c r="H51" s="75"/>
      <c r="U51" s="75"/>
      <c r="V51" s="75"/>
      <c r="X51" s="75"/>
      <c r="Y51" s="75"/>
    </row>
    <row r="52" spans="1:25" ht="15" hidden="1" customHeight="1" x14ac:dyDescent="0.25">
      <c r="A52" s="15" t="e">
        <f>"GROUP "&amp;A57/4</f>
        <v>#REF!</v>
      </c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8"/>
    </row>
    <row r="53" spans="1:25" ht="11.25" hidden="1" customHeight="1" x14ac:dyDescent="0.25">
      <c r="A53" s="78"/>
      <c r="B53" s="79" t="s">
        <v>1</v>
      </c>
      <c r="C53" s="79" t="s">
        <v>2</v>
      </c>
      <c r="D53" s="80" t="s">
        <v>3</v>
      </c>
      <c r="E53" s="81" t="e">
        <f>IF($C54&gt;"A",TRIM(LEFT($C54,FIND(" ",$C54,1)-1)),"")</f>
        <v>#REF!</v>
      </c>
      <c r="F53" s="81" t="e">
        <f>IF($C55&gt;"A",TRIM(LEFT($C55,FIND(" ",$C55,1)-1)),"")</f>
        <v>#REF!</v>
      </c>
      <c r="G53" s="81" t="e">
        <f>IF($C56&gt;"A",TRIM(LEFT($C56,FIND(" ",$C56,1)-1)),"")</f>
        <v>#REF!</v>
      </c>
      <c r="H53" s="81" t="e">
        <f>IF($C57&gt;"A",TRIM(LEFT($C57,FIND(" ",$C57,1)-1)),"")</f>
        <v>#REF!</v>
      </c>
      <c r="I53" s="82" t="s">
        <v>4</v>
      </c>
      <c r="J53" s="83"/>
      <c r="K53" s="83"/>
      <c r="L53" s="84"/>
      <c r="M53" s="85" t="s">
        <v>5</v>
      </c>
      <c r="N53" s="86"/>
      <c r="O53" s="86"/>
      <c r="P53" s="87"/>
      <c r="Q53" s="88" t="s">
        <v>6</v>
      </c>
      <c r="R53" s="89"/>
      <c r="S53" s="89"/>
      <c r="T53" s="90"/>
      <c r="U53" s="91" t="s">
        <v>7</v>
      </c>
      <c r="V53" s="91" t="s">
        <v>8</v>
      </c>
      <c r="W53" s="92" t="s">
        <v>9</v>
      </c>
      <c r="X53" s="93" t="s">
        <v>10</v>
      </c>
      <c r="Y53" s="94" t="s">
        <v>11</v>
      </c>
    </row>
    <row r="54" spans="1:25" ht="15" hidden="1" customHeight="1" x14ac:dyDescent="0.25">
      <c r="A54" s="95" t="e">
        <f>#REF!+1</f>
        <v>#REF!</v>
      </c>
      <c r="B54" s="37" t="e">
        <f>VLOOKUP($A54,[1]ALgirls!$A:$D,2,FALSE)</f>
        <v>#REF!</v>
      </c>
      <c r="C54" s="121" t="e">
        <f>VLOOKUP($A54,[1]ALgirls!$A:$D,3,FALSE)</f>
        <v>#REF!</v>
      </c>
      <c r="D54" s="39" t="e">
        <f>VLOOKUP($A54,[1]ALgirls!$A:$D,4,FALSE)</f>
        <v>#REF!</v>
      </c>
      <c r="E54" s="96"/>
      <c r="F54" s="97"/>
      <c r="G54" s="97"/>
      <c r="H54" s="97"/>
      <c r="I54" s="98" t="str">
        <f>TRIM(AO54)</f>
        <v/>
      </c>
      <c r="J54" s="99" t="str">
        <f>TRIM(BE54)</f>
        <v/>
      </c>
      <c r="K54" s="99" t="str">
        <f>TRIM(BU54)</f>
        <v/>
      </c>
      <c r="L54" s="99" t="str">
        <f>TRIM(CK54)</f>
        <v/>
      </c>
      <c r="M54" s="100">
        <f t="shared" ref="M54:P57" si="24">IF(LEN(I54)=0,0,LEN(I54)-LEN(SUBSTITUTE(I54," ",""))+1)</f>
        <v>0</v>
      </c>
      <c r="N54" s="101">
        <f t="shared" si="24"/>
        <v>0</v>
      </c>
      <c r="O54" s="101">
        <f t="shared" si="24"/>
        <v>0</v>
      </c>
      <c r="P54" s="101">
        <f t="shared" si="24"/>
        <v>0</v>
      </c>
      <c r="Q54" s="102">
        <f t="shared" ref="Q54:T57" si="25">IF((LEFT(IF(M54&gt;0,LEFT(I54,2),""),1)&gt;RIGHT(IF(M54&gt;0,LEFT(I54,2),""),1)),1,0) + IF(LEFT(IF(M54&gt;1,MID(I54,FIND(" ",I54,1)+1,2),""),1) &gt; RIGHT(IF(M54&gt;1,MID(I54,FIND(" ",I54,1)+1,2),""),1),1,0) + IF(LEFT(IF(M54&gt;2,MID(I54,FIND(" ",I54,(FIND(" ",I54,1)+1))+1,2),""),1) &gt; RIGHT(IF(M54&gt;2,MID(I54,FIND(" ",I54,(FIND(" ",I54,1)+1))+1,2),""),1),1,0)</f>
        <v>0</v>
      </c>
      <c r="R54" s="102">
        <f t="shared" si="25"/>
        <v>0</v>
      </c>
      <c r="S54" s="102">
        <f t="shared" si="25"/>
        <v>0</v>
      </c>
      <c r="T54" s="102">
        <f t="shared" si="25"/>
        <v>0</v>
      </c>
      <c r="U54" s="48">
        <f>IF(Q54&gt;M54/2,1,0)+IF(R54&gt;N54/2,1,0)+IF(S54&gt;O54/2,1,0)+IF(T54&gt;P54/2,1,0)</f>
        <v>0</v>
      </c>
      <c r="V54" s="48" t="str">
        <f>IF(COUNTA(E54:H54)&gt;=3,3-U54,"")</f>
        <v/>
      </c>
      <c r="W54" s="103" t="str">
        <f>SUBSTITUTE(I54," ","")&amp;SUBSTITUTE(J54," ","")&amp;SUBSTITUTE(K54," ","")&amp;SUBSTITUTE(L54," ","")&amp;"000000000000000000"</f>
        <v>000000000000000000</v>
      </c>
      <c r="X54" s="104" t="str">
        <f>VALUE(MID(W54,1,1)+MID(W54,3,1)+MID(W54,5,1)+MID(W54,7,1)+MID(W54,9,1)+MID(W54,11,1)+MID(W54,13,1)+MID(W54,15,1)+MID(W54,17,1)) &amp;"/"&amp; VALUE(MID(W54,1,1)+MID(W54,3,1)+MID(W54,5,1)+MID(W54,7,1)+MID(W54,9,1)+MID(W54,11,1)+MID(W54,13,1)+MID(W54,15,1)+MID(W54,17,1))+VALUE(MID(W54,2,1)+MID(W54,4,1)+MID(W54,6,1)+MID(W54,8,1)+MID(W54,10,1)+MID(W54,12,1)+MID(W54,14,1)+MID(W54,16,1)+MID(W54,18,1))</f>
        <v>0/0</v>
      </c>
      <c r="Y54" s="105"/>
    </row>
    <row r="55" spans="1:25" ht="15" hidden="1" customHeight="1" x14ac:dyDescent="0.25">
      <c r="A55" s="95" t="e">
        <f>A54+1</f>
        <v>#REF!</v>
      </c>
      <c r="B55" s="37" t="e">
        <f>VLOOKUP($A55,[1]ALgirls!$A:$D,2,FALSE)</f>
        <v>#REF!</v>
      </c>
      <c r="C55" s="121" t="e">
        <f>VLOOKUP($A55,[1]ALgirls!$A:$D,3,FALSE)</f>
        <v>#REF!</v>
      </c>
      <c r="D55" s="39" t="e">
        <f>VLOOKUP($A55,[1]ALgirls!$A:$D,4,FALSE)</f>
        <v>#REF!</v>
      </c>
      <c r="E55" s="106"/>
      <c r="F55" s="96"/>
      <c r="G55" s="106"/>
      <c r="H55" s="97"/>
      <c r="I55" s="107" t="str">
        <f>TRIM(AO55)</f>
        <v/>
      </c>
      <c r="J55" s="108" t="str">
        <f>TRIM(BE55)</f>
        <v/>
      </c>
      <c r="K55" s="99" t="str">
        <f>TRIM(BU55)</f>
        <v/>
      </c>
      <c r="L55" s="99" t="str">
        <f>TRIM(CK55)</f>
        <v/>
      </c>
      <c r="M55" s="101">
        <f t="shared" si="24"/>
        <v>0</v>
      </c>
      <c r="N55" s="100">
        <f t="shared" si="24"/>
        <v>0</v>
      </c>
      <c r="O55" s="101">
        <f t="shared" si="24"/>
        <v>0</v>
      </c>
      <c r="P55" s="101">
        <f t="shared" si="24"/>
        <v>0</v>
      </c>
      <c r="Q55" s="102">
        <f t="shared" si="25"/>
        <v>0</v>
      </c>
      <c r="R55" s="102">
        <f t="shared" si="25"/>
        <v>0</v>
      </c>
      <c r="S55" s="102">
        <f t="shared" si="25"/>
        <v>0</v>
      </c>
      <c r="T55" s="102">
        <f t="shared" si="25"/>
        <v>0</v>
      </c>
      <c r="U55" s="48">
        <f>IF(Q55&gt;M55/2,1,0)+IF(R55&gt;N55/2,1,0)+IF(S55&gt;O55/2,1,0)+IF(T55&gt;P55/2,1,0)</f>
        <v>0</v>
      </c>
      <c r="V55" s="48" t="str">
        <f>IF(COUNTA(E55:H55)&gt;=3,3-U55,"")</f>
        <v/>
      </c>
      <c r="W55" s="103" t="str">
        <f>SUBSTITUTE(I55," ","")&amp;SUBSTITUTE(J55," ","")&amp;SUBSTITUTE(K55," ","")&amp;SUBSTITUTE(L55," ","")&amp;"000000000000000000"</f>
        <v>000000000000000000</v>
      </c>
      <c r="X55" s="104" t="str">
        <f>VALUE(MID(W55,1,1)+MID(W55,3,1)+MID(W55,5,1)+MID(W55,7,1)+MID(W55,9,1)+MID(W55,11,1)+MID(W55,13,1)+MID(W55,15,1)+MID(W55,17,1)) &amp;"/"&amp; VALUE(MID(W55,1,1)+MID(W55,3,1)+MID(W55,5,1)+MID(W55,7,1)+MID(W55,9,1)+MID(W55,11,1)+MID(W55,13,1)+MID(W55,15,1)+MID(W55,17,1))+VALUE(MID(W55,2,1)+MID(W55,4,1)+MID(W55,6,1)+MID(W55,8,1)+MID(W55,10,1)+MID(W55,12,1)+MID(W55,14,1)+MID(W55,16,1)+MID(W55,18,1))</f>
        <v>0/0</v>
      </c>
      <c r="Y55" s="105"/>
    </row>
    <row r="56" spans="1:25" ht="15" hidden="1" customHeight="1" x14ac:dyDescent="0.25">
      <c r="A56" s="95" t="e">
        <f>A55+1</f>
        <v>#REF!</v>
      </c>
      <c r="B56" s="37" t="e">
        <f>VLOOKUP($A56,[1]ALgirls!$A:$D,2,FALSE)</f>
        <v>#REF!</v>
      </c>
      <c r="C56" s="121" t="e">
        <f>VLOOKUP($A56,[1]ALgirls!$A:$D,3,FALSE)</f>
        <v>#REF!</v>
      </c>
      <c r="D56" s="39" t="e">
        <f>VLOOKUP($A56,[1]ALgirls!$A:$D,4,FALSE)</f>
        <v>#REF!</v>
      </c>
      <c r="E56" s="106"/>
      <c r="F56" s="97"/>
      <c r="G56" s="96"/>
      <c r="H56" s="106"/>
      <c r="I56" s="107" t="str">
        <f>TRIM(AO56)</f>
        <v/>
      </c>
      <c r="J56" s="99" t="str">
        <f>TRIM(BE56)</f>
        <v/>
      </c>
      <c r="K56" s="108" t="str">
        <f>TRIM(BU56)</f>
        <v/>
      </c>
      <c r="L56" s="99" t="str">
        <f>TRIM(CK56)</f>
        <v/>
      </c>
      <c r="M56" s="101">
        <f t="shared" si="24"/>
        <v>0</v>
      </c>
      <c r="N56" s="101">
        <f t="shared" si="24"/>
        <v>0</v>
      </c>
      <c r="O56" s="100">
        <f t="shared" si="24"/>
        <v>0</v>
      </c>
      <c r="P56" s="101">
        <f t="shared" si="24"/>
        <v>0</v>
      </c>
      <c r="Q56" s="102">
        <f t="shared" si="25"/>
        <v>0</v>
      </c>
      <c r="R56" s="102">
        <f t="shared" si="25"/>
        <v>0</v>
      </c>
      <c r="S56" s="102">
        <f t="shared" si="25"/>
        <v>0</v>
      </c>
      <c r="T56" s="102">
        <f t="shared" si="25"/>
        <v>0</v>
      </c>
      <c r="U56" s="48">
        <f>IF(Q56&gt;M56/2,1,0)+IF(R56&gt;N56/2,1,0)+IF(S56&gt;O56/2,1,0)+IF(T56&gt;P56/2,1,0)</f>
        <v>0</v>
      </c>
      <c r="V56" s="48" t="str">
        <f>IF(COUNTA(E56:H56)&gt;=3,3-U56,"")</f>
        <v/>
      </c>
      <c r="W56" s="103" t="str">
        <f>SUBSTITUTE(I56," ","")&amp;SUBSTITUTE(J56," ","")&amp;SUBSTITUTE(K56," ","")&amp;SUBSTITUTE(L56," ","")&amp;"000000000000000000"</f>
        <v>000000000000000000</v>
      </c>
      <c r="X56" s="104" t="str">
        <f>VALUE(MID(W56,1,1)+MID(W56,3,1)+MID(W56,5,1)+MID(W56,7,1)+MID(W56,9,1)+MID(W56,11,1)+MID(W56,13,1)+MID(W56,15,1)+MID(W56,17,1)) &amp;"/"&amp; VALUE(MID(W56,1,1)+MID(W56,3,1)+MID(W56,5,1)+MID(W56,7,1)+MID(W56,9,1)+MID(W56,11,1)+MID(W56,13,1)+MID(W56,15,1)+MID(W56,17,1))+VALUE(MID(W56,2,1)+MID(W56,4,1)+MID(W56,6,1)+MID(W56,8,1)+MID(W56,10,1)+MID(W56,12,1)+MID(W56,14,1)+MID(W56,16,1)+MID(W56,18,1))</f>
        <v>0/0</v>
      </c>
      <c r="Y56" s="105"/>
    </row>
    <row r="57" spans="1:25" ht="15.75" hidden="1" customHeight="1" x14ac:dyDescent="0.25">
      <c r="A57" s="109" t="e">
        <f>A56+1</f>
        <v>#REF!</v>
      </c>
      <c r="B57" s="59" t="e">
        <f>VLOOKUP($A57,[1]ALgirls!$A:$D,2,FALSE)</f>
        <v>#REF!</v>
      </c>
      <c r="C57" s="60" t="e">
        <f>VLOOKUP($A57,[1]ALgirls!$A:$D,3,FALSE)</f>
        <v>#REF!</v>
      </c>
      <c r="D57" s="61" t="e">
        <f>VLOOKUP($A57,[1]ALgirls!$A:$D,4,FALSE)</f>
        <v>#REF!</v>
      </c>
      <c r="E57" s="110"/>
      <c r="F57" s="110"/>
      <c r="G57" s="111"/>
      <c r="H57" s="112"/>
      <c r="I57" s="113" t="str">
        <f>TRIM(AO57)</f>
        <v/>
      </c>
      <c r="J57" s="99" t="str">
        <f>TRIM(BE57)</f>
        <v/>
      </c>
      <c r="K57" s="99" t="str">
        <f>TRIM(BU57)</f>
        <v/>
      </c>
      <c r="L57" s="114" t="str">
        <f>TRIM(CK57)</f>
        <v/>
      </c>
      <c r="M57" s="115">
        <f t="shared" si="24"/>
        <v>0</v>
      </c>
      <c r="N57" s="115">
        <f t="shared" si="24"/>
        <v>0</v>
      </c>
      <c r="O57" s="115">
        <f t="shared" si="24"/>
        <v>0</v>
      </c>
      <c r="P57" s="116">
        <f t="shared" si="24"/>
        <v>0</v>
      </c>
      <c r="Q57" s="117">
        <f t="shared" si="25"/>
        <v>0</v>
      </c>
      <c r="R57" s="117">
        <f t="shared" si="25"/>
        <v>0</v>
      </c>
      <c r="S57" s="117">
        <f t="shared" si="25"/>
        <v>0</v>
      </c>
      <c r="T57" s="117">
        <f t="shared" si="25"/>
        <v>0</v>
      </c>
      <c r="U57" s="71">
        <f>IF(Q57&gt;M57/2,1,0)+IF(R57&gt;N57/2,1,0)+IF(S57&gt;O57/2,1,0)+IF(T57&gt;P57/2,1,0)</f>
        <v>0</v>
      </c>
      <c r="V57" s="71" t="str">
        <f>IF(COUNTA(E57:H57)&gt;=3,3-U57,"")</f>
        <v/>
      </c>
      <c r="W57" s="118" t="str">
        <f>SUBSTITUTE(I57," ","")&amp;SUBSTITUTE(J57," ","")&amp;SUBSTITUTE(K57," ","")&amp;SUBSTITUTE(L57," ","")&amp;"000000000000000000"</f>
        <v>000000000000000000</v>
      </c>
      <c r="X57" s="119" t="str">
        <f>VALUE(MID(W57,1,1)+MID(W57,3,1)+MID(W57,5,1)+MID(W57,7,1)+MID(W57,9,1)+MID(W57,11,1)+MID(W57,13,1)+MID(W57,15,1)+MID(W57,17,1)) &amp;"/"&amp; VALUE(MID(W57,1,1)+MID(W57,3,1)+MID(W57,5,1)+MID(W57,7,1)+MID(W57,9,1)+MID(W57,11,1)+MID(W57,13,1)+MID(W57,15,1)+MID(W57,17,1))+VALUE(MID(W57,2,1)+MID(W57,4,1)+MID(W57,6,1)+MID(W57,8,1)+MID(W57,10,1)+MID(W57,12,1)+MID(W57,14,1)+MID(W57,16,1)+MID(W57,18,1))</f>
        <v>0/0</v>
      </c>
      <c r="Y57" s="120"/>
    </row>
    <row r="58" spans="1:25" ht="11.4" hidden="1" x14ac:dyDescent="0.25">
      <c r="A58" s="75"/>
      <c r="B58" s="75"/>
      <c r="C58" s="75"/>
      <c r="D58" s="75"/>
      <c r="E58" s="75"/>
      <c r="F58" s="75"/>
      <c r="G58" s="75"/>
      <c r="H58" s="75"/>
      <c r="U58" s="75"/>
      <c r="V58" s="75"/>
      <c r="X58" s="75"/>
      <c r="Y58" s="75"/>
    </row>
    <row r="59" spans="1:25" ht="15" hidden="1" customHeight="1" x14ac:dyDescent="0.25">
      <c r="A59" s="15" t="e">
        <f>"GROUP "&amp;A64/4</f>
        <v>#REF!</v>
      </c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8"/>
    </row>
    <row r="60" spans="1:25" ht="11.25" hidden="1" customHeight="1" x14ac:dyDescent="0.25">
      <c r="A60" s="78"/>
      <c r="B60" s="79" t="s">
        <v>1</v>
      </c>
      <c r="C60" s="79" t="s">
        <v>2</v>
      </c>
      <c r="D60" s="80" t="s">
        <v>3</v>
      </c>
      <c r="E60" s="81" t="e">
        <f>IF($C61&gt;"A",TRIM(LEFT($C61,FIND(" ",$C61,1)-1)),"")</f>
        <v>#REF!</v>
      </c>
      <c r="F60" s="81" t="e">
        <f>IF($C62&gt;"A",TRIM(LEFT($C62,FIND(" ",$C62,1)-1)),"")</f>
        <v>#REF!</v>
      </c>
      <c r="G60" s="81" t="e">
        <f>IF($C63&gt;"A",TRIM(LEFT($C63,FIND(" ",$C63,1)-1)),"")</f>
        <v>#REF!</v>
      </c>
      <c r="H60" s="81" t="e">
        <f>IF($C64&gt;"A",TRIM(LEFT($C64,FIND(" ",$C64,1)-1)),"")</f>
        <v>#REF!</v>
      </c>
      <c r="I60" s="82" t="s">
        <v>4</v>
      </c>
      <c r="J60" s="83"/>
      <c r="K60" s="83"/>
      <c r="L60" s="84"/>
      <c r="M60" s="85" t="s">
        <v>5</v>
      </c>
      <c r="N60" s="86"/>
      <c r="O60" s="86"/>
      <c r="P60" s="87"/>
      <c r="Q60" s="88" t="s">
        <v>6</v>
      </c>
      <c r="R60" s="89"/>
      <c r="S60" s="89"/>
      <c r="T60" s="90"/>
      <c r="U60" s="91" t="s">
        <v>7</v>
      </c>
      <c r="V60" s="91" t="s">
        <v>8</v>
      </c>
      <c r="W60" s="92" t="s">
        <v>9</v>
      </c>
      <c r="X60" s="93" t="s">
        <v>10</v>
      </c>
      <c r="Y60" s="94" t="s">
        <v>11</v>
      </c>
    </row>
    <row r="61" spans="1:25" ht="15" hidden="1" customHeight="1" x14ac:dyDescent="0.25">
      <c r="A61" s="95" t="e">
        <f>A57+1</f>
        <v>#REF!</v>
      </c>
      <c r="B61" s="37" t="e">
        <f>VLOOKUP($A61,[1]ALgirls!$A:$D,2,FALSE)</f>
        <v>#REF!</v>
      </c>
      <c r="C61" s="121" t="e">
        <f>VLOOKUP($A61,[1]ALgirls!$A:$D,3,FALSE)</f>
        <v>#REF!</v>
      </c>
      <c r="D61" s="39" t="e">
        <f>VLOOKUP($A61,[1]ALgirls!$A:$D,4,FALSE)</f>
        <v>#REF!</v>
      </c>
      <c r="E61" s="96"/>
      <c r="F61" s="97"/>
      <c r="G61" s="97"/>
      <c r="H61" s="97"/>
      <c r="I61" s="98" t="str">
        <f>TRIM(AO61)</f>
        <v/>
      </c>
      <c r="J61" s="99" t="str">
        <f>TRIM(BE61)</f>
        <v/>
      </c>
      <c r="K61" s="99" t="str">
        <f>TRIM(BU61)</f>
        <v/>
      </c>
      <c r="L61" s="99" t="str">
        <f>TRIM(CK61)</f>
        <v/>
      </c>
      <c r="M61" s="100">
        <f t="shared" ref="M61:P64" si="26">IF(LEN(I61)=0,0,LEN(I61)-LEN(SUBSTITUTE(I61," ",""))+1)</f>
        <v>0</v>
      </c>
      <c r="N61" s="101">
        <f t="shared" si="26"/>
        <v>0</v>
      </c>
      <c r="O61" s="101">
        <f t="shared" si="26"/>
        <v>0</v>
      </c>
      <c r="P61" s="101">
        <f t="shared" si="26"/>
        <v>0</v>
      </c>
      <c r="Q61" s="102">
        <f t="shared" ref="Q61:T64" si="27">IF((LEFT(IF(M61&gt;0,LEFT(I61,2),""),1)&gt;RIGHT(IF(M61&gt;0,LEFT(I61,2),""),1)),1,0) + IF(LEFT(IF(M61&gt;1,MID(I61,FIND(" ",I61,1)+1,2),""),1) &gt; RIGHT(IF(M61&gt;1,MID(I61,FIND(" ",I61,1)+1,2),""),1),1,0) + IF(LEFT(IF(M61&gt;2,MID(I61,FIND(" ",I61,(FIND(" ",I61,1)+1))+1,2),""),1) &gt; RIGHT(IF(M61&gt;2,MID(I61,FIND(" ",I61,(FIND(" ",I61,1)+1))+1,2),""),1),1,0)</f>
        <v>0</v>
      </c>
      <c r="R61" s="102">
        <f t="shared" si="27"/>
        <v>0</v>
      </c>
      <c r="S61" s="102">
        <f t="shared" si="27"/>
        <v>0</v>
      </c>
      <c r="T61" s="102">
        <f t="shared" si="27"/>
        <v>0</v>
      </c>
      <c r="U61" s="48">
        <f>IF(Q61&gt;M61/2,1,0)+IF(R61&gt;N61/2,1,0)+IF(S61&gt;O61/2,1,0)+IF(T61&gt;P61/2,1,0)</f>
        <v>0</v>
      </c>
      <c r="V61" s="48" t="str">
        <f>IF(COUNTA(E61:H61)&gt;=3,3-U61,"")</f>
        <v/>
      </c>
      <c r="W61" s="103" t="str">
        <f>SUBSTITUTE(I61," ","")&amp;SUBSTITUTE(J61," ","")&amp;SUBSTITUTE(K61," ","")&amp;SUBSTITUTE(L61," ","")&amp;"000000000000000000"</f>
        <v>000000000000000000</v>
      </c>
      <c r="X61" s="104" t="str">
        <f>VALUE(MID(W61,1,1)+MID(W61,3,1)+MID(W61,5,1)+MID(W61,7,1)+MID(W61,9,1)+MID(W61,11,1)+MID(W61,13,1)+MID(W61,15,1)+MID(W61,17,1)) &amp;"/"&amp; VALUE(MID(W61,1,1)+MID(W61,3,1)+MID(W61,5,1)+MID(W61,7,1)+MID(W61,9,1)+MID(W61,11,1)+MID(W61,13,1)+MID(W61,15,1)+MID(W61,17,1))+VALUE(MID(W61,2,1)+MID(W61,4,1)+MID(W61,6,1)+MID(W61,8,1)+MID(W61,10,1)+MID(W61,12,1)+MID(W61,14,1)+MID(W61,16,1)+MID(W61,18,1))</f>
        <v>0/0</v>
      </c>
      <c r="Y61" s="105"/>
    </row>
    <row r="62" spans="1:25" ht="15" hidden="1" customHeight="1" x14ac:dyDescent="0.25">
      <c r="A62" s="95" t="e">
        <f>A61+1</f>
        <v>#REF!</v>
      </c>
      <c r="B62" s="37" t="e">
        <f>VLOOKUP($A62,[1]ALgirls!$A:$D,2,FALSE)</f>
        <v>#REF!</v>
      </c>
      <c r="C62" s="121" t="e">
        <f>VLOOKUP($A62,[1]ALgirls!$A:$D,3,FALSE)</f>
        <v>#REF!</v>
      </c>
      <c r="D62" s="39" t="e">
        <f>VLOOKUP($A62,[1]ALgirls!$A:$D,4,FALSE)</f>
        <v>#REF!</v>
      </c>
      <c r="E62" s="106"/>
      <c r="F62" s="96"/>
      <c r="G62" s="106"/>
      <c r="H62" s="97"/>
      <c r="I62" s="107" t="str">
        <f>TRIM(AO62)</f>
        <v/>
      </c>
      <c r="J62" s="108" t="str">
        <f>TRIM(BE62)</f>
        <v/>
      </c>
      <c r="K62" s="99" t="str">
        <f>TRIM(BU62)</f>
        <v/>
      </c>
      <c r="L62" s="99" t="str">
        <f>TRIM(CK62)</f>
        <v/>
      </c>
      <c r="M62" s="101">
        <f t="shared" si="26"/>
        <v>0</v>
      </c>
      <c r="N62" s="100">
        <f t="shared" si="26"/>
        <v>0</v>
      </c>
      <c r="O62" s="101">
        <f t="shared" si="26"/>
        <v>0</v>
      </c>
      <c r="P62" s="101">
        <f t="shared" si="26"/>
        <v>0</v>
      </c>
      <c r="Q62" s="102">
        <f t="shared" si="27"/>
        <v>0</v>
      </c>
      <c r="R62" s="102">
        <f t="shared" si="27"/>
        <v>0</v>
      </c>
      <c r="S62" s="102">
        <f t="shared" si="27"/>
        <v>0</v>
      </c>
      <c r="T62" s="102">
        <f t="shared" si="27"/>
        <v>0</v>
      </c>
      <c r="U62" s="48">
        <f>IF(Q62&gt;M62/2,1,0)+IF(R62&gt;N62/2,1,0)+IF(S62&gt;O62/2,1,0)+IF(T62&gt;P62/2,1,0)</f>
        <v>0</v>
      </c>
      <c r="V62" s="48" t="str">
        <f>IF(COUNTA(E62:H62)&gt;=3,3-U62,"")</f>
        <v/>
      </c>
      <c r="W62" s="103" t="str">
        <f>SUBSTITUTE(I62," ","")&amp;SUBSTITUTE(J62," ","")&amp;SUBSTITUTE(K62," ","")&amp;SUBSTITUTE(L62," ","")&amp;"000000000000000000"</f>
        <v>000000000000000000</v>
      </c>
      <c r="X62" s="104" t="str">
        <f>VALUE(MID(W62,1,1)+MID(W62,3,1)+MID(W62,5,1)+MID(W62,7,1)+MID(W62,9,1)+MID(W62,11,1)+MID(W62,13,1)+MID(W62,15,1)+MID(W62,17,1)) &amp;"/"&amp; VALUE(MID(W62,1,1)+MID(W62,3,1)+MID(W62,5,1)+MID(W62,7,1)+MID(W62,9,1)+MID(W62,11,1)+MID(W62,13,1)+MID(W62,15,1)+MID(W62,17,1))+VALUE(MID(W62,2,1)+MID(W62,4,1)+MID(W62,6,1)+MID(W62,8,1)+MID(W62,10,1)+MID(W62,12,1)+MID(W62,14,1)+MID(W62,16,1)+MID(W62,18,1))</f>
        <v>0/0</v>
      </c>
      <c r="Y62" s="105"/>
    </row>
    <row r="63" spans="1:25" ht="15" hidden="1" customHeight="1" x14ac:dyDescent="0.25">
      <c r="A63" s="95" t="e">
        <f>A62+1</f>
        <v>#REF!</v>
      </c>
      <c r="B63" s="37" t="e">
        <f>VLOOKUP($A63,[1]ALgirls!$A:$D,2,FALSE)</f>
        <v>#REF!</v>
      </c>
      <c r="C63" s="121" t="e">
        <f>VLOOKUP($A63,[1]ALgirls!$A:$D,3,FALSE)</f>
        <v>#REF!</v>
      </c>
      <c r="D63" s="39" t="e">
        <f>VLOOKUP($A63,[1]ALgirls!$A:$D,4,FALSE)</f>
        <v>#REF!</v>
      </c>
      <c r="E63" s="106"/>
      <c r="F63" s="97"/>
      <c r="G63" s="96"/>
      <c r="H63" s="106"/>
      <c r="I63" s="107" t="str">
        <f>TRIM(AO63)</f>
        <v/>
      </c>
      <c r="J63" s="99" t="str">
        <f>TRIM(BE63)</f>
        <v/>
      </c>
      <c r="K63" s="108" t="str">
        <f>TRIM(BU63)</f>
        <v/>
      </c>
      <c r="L63" s="99" t="str">
        <f>TRIM(CK63)</f>
        <v/>
      </c>
      <c r="M63" s="101">
        <f t="shared" si="26"/>
        <v>0</v>
      </c>
      <c r="N63" s="101">
        <f t="shared" si="26"/>
        <v>0</v>
      </c>
      <c r="O63" s="100">
        <f t="shared" si="26"/>
        <v>0</v>
      </c>
      <c r="P63" s="101">
        <f t="shared" si="26"/>
        <v>0</v>
      </c>
      <c r="Q63" s="102">
        <f t="shared" si="27"/>
        <v>0</v>
      </c>
      <c r="R63" s="102">
        <f t="shared" si="27"/>
        <v>0</v>
      </c>
      <c r="S63" s="102">
        <f t="shared" si="27"/>
        <v>0</v>
      </c>
      <c r="T63" s="102">
        <f t="shared" si="27"/>
        <v>0</v>
      </c>
      <c r="U63" s="48">
        <f>IF(Q63&gt;M63/2,1,0)+IF(R63&gt;N63/2,1,0)+IF(S63&gt;O63/2,1,0)+IF(T63&gt;P63/2,1,0)</f>
        <v>0</v>
      </c>
      <c r="V63" s="48" t="str">
        <f>IF(COUNTA(E63:H63)&gt;=3,3-U63,"")</f>
        <v/>
      </c>
      <c r="W63" s="103" t="str">
        <f>SUBSTITUTE(I63," ","")&amp;SUBSTITUTE(J63," ","")&amp;SUBSTITUTE(K63," ","")&amp;SUBSTITUTE(L63," ","")&amp;"000000000000000000"</f>
        <v>000000000000000000</v>
      </c>
      <c r="X63" s="104" t="str">
        <f>VALUE(MID(W63,1,1)+MID(W63,3,1)+MID(W63,5,1)+MID(W63,7,1)+MID(W63,9,1)+MID(W63,11,1)+MID(W63,13,1)+MID(W63,15,1)+MID(W63,17,1)) &amp;"/"&amp; VALUE(MID(W63,1,1)+MID(W63,3,1)+MID(W63,5,1)+MID(W63,7,1)+MID(W63,9,1)+MID(W63,11,1)+MID(W63,13,1)+MID(W63,15,1)+MID(W63,17,1))+VALUE(MID(W63,2,1)+MID(W63,4,1)+MID(W63,6,1)+MID(W63,8,1)+MID(W63,10,1)+MID(W63,12,1)+MID(W63,14,1)+MID(W63,16,1)+MID(W63,18,1))</f>
        <v>0/0</v>
      </c>
      <c r="Y63" s="105"/>
    </row>
    <row r="64" spans="1:25" ht="15.75" hidden="1" customHeight="1" x14ac:dyDescent="0.25">
      <c r="A64" s="109" t="e">
        <f>A63+1</f>
        <v>#REF!</v>
      </c>
      <c r="B64" s="59" t="e">
        <f>VLOOKUP($A64,[1]ALgirls!$A:$D,2,FALSE)</f>
        <v>#REF!</v>
      </c>
      <c r="C64" s="60" t="e">
        <f>VLOOKUP($A64,[1]ALgirls!$A:$D,3,FALSE)</f>
        <v>#REF!</v>
      </c>
      <c r="D64" s="61" t="e">
        <f>VLOOKUP($A64,[1]ALgirls!$A:$D,4,FALSE)</f>
        <v>#REF!</v>
      </c>
      <c r="E64" s="110"/>
      <c r="F64" s="110"/>
      <c r="G64" s="111"/>
      <c r="H64" s="112"/>
      <c r="I64" s="113" t="str">
        <f>TRIM(AO64)</f>
        <v/>
      </c>
      <c r="J64" s="99" t="str">
        <f>TRIM(BE64)</f>
        <v/>
      </c>
      <c r="K64" s="99" t="str">
        <f>TRIM(BU64)</f>
        <v/>
      </c>
      <c r="L64" s="114" t="str">
        <f>TRIM(CK64)</f>
        <v/>
      </c>
      <c r="M64" s="115">
        <f t="shared" si="26"/>
        <v>0</v>
      </c>
      <c r="N64" s="115">
        <f t="shared" si="26"/>
        <v>0</v>
      </c>
      <c r="O64" s="115">
        <f t="shared" si="26"/>
        <v>0</v>
      </c>
      <c r="P64" s="116">
        <f t="shared" si="26"/>
        <v>0</v>
      </c>
      <c r="Q64" s="117">
        <f t="shared" si="27"/>
        <v>0</v>
      </c>
      <c r="R64" s="117">
        <f t="shared" si="27"/>
        <v>0</v>
      </c>
      <c r="S64" s="117">
        <f t="shared" si="27"/>
        <v>0</v>
      </c>
      <c r="T64" s="117">
        <f t="shared" si="27"/>
        <v>0</v>
      </c>
      <c r="U64" s="71">
        <f>IF(Q64&gt;M64/2,1,0)+IF(R64&gt;N64/2,1,0)+IF(S64&gt;O64/2,1,0)+IF(T64&gt;P64/2,1,0)</f>
        <v>0</v>
      </c>
      <c r="V64" s="71" t="str">
        <f>IF(COUNTA(E64:H64)&gt;=3,3-U64,"")</f>
        <v/>
      </c>
      <c r="W64" s="118" t="str">
        <f>SUBSTITUTE(I64," ","")&amp;SUBSTITUTE(J64," ","")&amp;SUBSTITUTE(K64," ","")&amp;SUBSTITUTE(L64," ","")&amp;"000000000000000000"</f>
        <v>000000000000000000</v>
      </c>
      <c r="X64" s="119" t="str">
        <f>VALUE(MID(W64,1,1)+MID(W64,3,1)+MID(W64,5,1)+MID(W64,7,1)+MID(W64,9,1)+MID(W64,11,1)+MID(W64,13,1)+MID(W64,15,1)+MID(W64,17,1)) &amp;"/"&amp; VALUE(MID(W64,1,1)+MID(W64,3,1)+MID(W64,5,1)+MID(W64,7,1)+MID(W64,9,1)+MID(W64,11,1)+MID(W64,13,1)+MID(W64,15,1)+MID(W64,17,1))+VALUE(MID(W64,2,1)+MID(W64,4,1)+MID(W64,6,1)+MID(W64,8,1)+MID(W64,10,1)+MID(W64,12,1)+MID(W64,14,1)+MID(W64,16,1)+MID(W64,18,1))</f>
        <v>0/0</v>
      </c>
      <c r="Y64" s="120"/>
    </row>
    <row r="65" spans="1:25" ht="11.4" hidden="1" x14ac:dyDescent="0.25">
      <c r="A65" s="75"/>
      <c r="B65" s="75"/>
      <c r="C65" s="75"/>
      <c r="D65" s="75"/>
      <c r="E65" s="75"/>
      <c r="F65" s="75"/>
      <c r="G65" s="75"/>
      <c r="H65" s="75"/>
      <c r="U65" s="75"/>
      <c r="V65" s="75"/>
      <c r="X65" s="75"/>
      <c r="Y65" s="75"/>
    </row>
    <row r="66" spans="1:25" ht="15" hidden="1" customHeight="1" x14ac:dyDescent="0.25">
      <c r="A66" s="15" t="e">
        <f>"GROUP "&amp;A71/4</f>
        <v>#REF!</v>
      </c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8"/>
    </row>
    <row r="67" spans="1:25" ht="11.25" hidden="1" customHeight="1" x14ac:dyDescent="0.25">
      <c r="A67" s="78"/>
      <c r="B67" s="79" t="s">
        <v>1</v>
      </c>
      <c r="C67" s="79" t="s">
        <v>2</v>
      </c>
      <c r="D67" s="80" t="s">
        <v>3</v>
      </c>
      <c r="E67" s="81" t="e">
        <f>IF($C68&gt;"A",TRIM(LEFT($C68,FIND(" ",$C68,1)-1)),"")</f>
        <v>#REF!</v>
      </c>
      <c r="F67" s="81" t="e">
        <f>IF($C69&gt;"A",TRIM(LEFT($C69,FIND(" ",$C69,1)-1)),"")</f>
        <v>#REF!</v>
      </c>
      <c r="G67" s="81" t="e">
        <f>IF($C70&gt;"A",TRIM(LEFT($C70,FIND(" ",$C70,1)-1)),"")</f>
        <v>#REF!</v>
      </c>
      <c r="H67" s="81" t="e">
        <f>IF($C71&gt;"A",TRIM(LEFT($C71,FIND(" ",$C71,1)-1)),"")</f>
        <v>#REF!</v>
      </c>
      <c r="I67" s="82" t="s">
        <v>4</v>
      </c>
      <c r="J67" s="83"/>
      <c r="K67" s="83"/>
      <c r="L67" s="84"/>
      <c r="M67" s="85" t="s">
        <v>5</v>
      </c>
      <c r="N67" s="86"/>
      <c r="O67" s="86"/>
      <c r="P67" s="87"/>
      <c r="Q67" s="88" t="s">
        <v>6</v>
      </c>
      <c r="R67" s="89"/>
      <c r="S67" s="89"/>
      <c r="T67" s="90"/>
      <c r="U67" s="91" t="s">
        <v>7</v>
      </c>
      <c r="V67" s="91" t="s">
        <v>8</v>
      </c>
      <c r="W67" s="92" t="s">
        <v>9</v>
      </c>
      <c r="X67" s="93" t="s">
        <v>10</v>
      </c>
      <c r="Y67" s="94" t="s">
        <v>11</v>
      </c>
    </row>
    <row r="68" spans="1:25" ht="15" hidden="1" customHeight="1" x14ac:dyDescent="0.25">
      <c r="A68" s="95" t="e">
        <f>A64+1</f>
        <v>#REF!</v>
      </c>
      <c r="B68" s="37" t="e">
        <f>VLOOKUP($A68,[1]ALgirls!$A:$D,2,FALSE)</f>
        <v>#REF!</v>
      </c>
      <c r="C68" s="121" t="e">
        <f>VLOOKUP($A68,[1]ALgirls!$A:$D,3,FALSE)</f>
        <v>#REF!</v>
      </c>
      <c r="D68" s="39" t="e">
        <f>VLOOKUP($A68,[1]ALgirls!$A:$D,4,FALSE)</f>
        <v>#REF!</v>
      </c>
      <c r="E68" s="96"/>
      <c r="F68" s="97"/>
      <c r="G68" s="97"/>
      <c r="H68" s="97"/>
      <c r="I68" s="98" t="str">
        <f>TRIM(AO68)</f>
        <v/>
      </c>
      <c r="J68" s="99" t="str">
        <f>TRIM(BE68)</f>
        <v/>
      </c>
      <c r="K68" s="99" t="str">
        <f>TRIM(BU68)</f>
        <v/>
      </c>
      <c r="L68" s="99" t="str">
        <f>TRIM(CK68)</f>
        <v/>
      </c>
      <c r="M68" s="100">
        <f t="shared" ref="M68:P71" si="28">IF(LEN(I68)=0,0,LEN(I68)-LEN(SUBSTITUTE(I68," ",""))+1)</f>
        <v>0</v>
      </c>
      <c r="N68" s="101">
        <f t="shared" si="28"/>
        <v>0</v>
      </c>
      <c r="O68" s="101">
        <f t="shared" si="28"/>
        <v>0</v>
      </c>
      <c r="P68" s="101">
        <f t="shared" si="28"/>
        <v>0</v>
      </c>
      <c r="Q68" s="102">
        <f t="shared" ref="Q68:T71" si="29">IF((LEFT(IF(M68&gt;0,LEFT(I68,2),""),1)&gt;RIGHT(IF(M68&gt;0,LEFT(I68,2),""),1)),1,0) + IF(LEFT(IF(M68&gt;1,MID(I68,FIND(" ",I68,1)+1,2),""),1) &gt; RIGHT(IF(M68&gt;1,MID(I68,FIND(" ",I68,1)+1,2),""),1),1,0) + IF(LEFT(IF(M68&gt;2,MID(I68,FIND(" ",I68,(FIND(" ",I68,1)+1))+1,2),""),1) &gt; RIGHT(IF(M68&gt;2,MID(I68,FIND(" ",I68,(FIND(" ",I68,1)+1))+1,2),""),1),1,0)</f>
        <v>0</v>
      </c>
      <c r="R68" s="102">
        <f t="shared" si="29"/>
        <v>0</v>
      </c>
      <c r="S68" s="102">
        <f t="shared" si="29"/>
        <v>0</v>
      </c>
      <c r="T68" s="102">
        <f t="shared" si="29"/>
        <v>0</v>
      </c>
      <c r="U68" s="48">
        <f>IF(Q68&gt;M68/2,1,0)+IF(R68&gt;N68/2,1,0)+IF(S68&gt;O68/2,1,0)+IF(T68&gt;P68/2,1,0)</f>
        <v>0</v>
      </c>
      <c r="V68" s="48" t="str">
        <f>IF(COUNTA(E68:H68)&gt;=3,3-U68,"")</f>
        <v/>
      </c>
      <c r="W68" s="103" t="str">
        <f>SUBSTITUTE(I68," ","")&amp;SUBSTITUTE(J68," ","")&amp;SUBSTITUTE(K68," ","")&amp;SUBSTITUTE(L68," ","")&amp;"000000000000000000"</f>
        <v>000000000000000000</v>
      </c>
      <c r="X68" s="104" t="str">
        <f>VALUE(MID(W68,1,1)+MID(W68,3,1)+MID(W68,5,1)+MID(W68,7,1)+MID(W68,9,1)+MID(W68,11,1)+MID(W68,13,1)+MID(W68,15,1)+MID(W68,17,1)) &amp;"/"&amp; VALUE(MID(W68,1,1)+MID(W68,3,1)+MID(W68,5,1)+MID(W68,7,1)+MID(W68,9,1)+MID(W68,11,1)+MID(W68,13,1)+MID(W68,15,1)+MID(W68,17,1))+VALUE(MID(W68,2,1)+MID(W68,4,1)+MID(W68,6,1)+MID(W68,8,1)+MID(W68,10,1)+MID(W68,12,1)+MID(W68,14,1)+MID(W68,16,1)+MID(W68,18,1))</f>
        <v>0/0</v>
      </c>
      <c r="Y68" s="105"/>
    </row>
    <row r="69" spans="1:25" ht="15" hidden="1" customHeight="1" x14ac:dyDescent="0.25">
      <c r="A69" s="95" t="e">
        <f>A68+1</f>
        <v>#REF!</v>
      </c>
      <c r="B69" s="37" t="e">
        <f>VLOOKUP($A69,[1]ALgirls!$A:$D,2,FALSE)</f>
        <v>#REF!</v>
      </c>
      <c r="C69" s="121" t="e">
        <f>VLOOKUP($A69,[1]ALgirls!$A:$D,3,FALSE)</f>
        <v>#REF!</v>
      </c>
      <c r="D69" s="39" t="e">
        <f>VLOOKUP($A69,[1]ALgirls!$A:$D,4,FALSE)</f>
        <v>#REF!</v>
      </c>
      <c r="E69" s="106"/>
      <c r="F69" s="96"/>
      <c r="G69" s="106"/>
      <c r="H69" s="97"/>
      <c r="I69" s="107" t="str">
        <f>TRIM(AO69)</f>
        <v/>
      </c>
      <c r="J69" s="108" t="str">
        <f>TRIM(BE69)</f>
        <v/>
      </c>
      <c r="K69" s="99" t="str">
        <f>TRIM(BU69)</f>
        <v/>
      </c>
      <c r="L69" s="99" t="str">
        <f>TRIM(CK69)</f>
        <v/>
      </c>
      <c r="M69" s="101">
        <f t="shared" si="28"/>
        <v>0</v>
      </c>
      <c r="N69" s="100">
        <f t="shared" si="28"/>
        <v>0</v>
      </c>
      <c r="O69" s="101">
        <f t="shared" si="28"/>
        <v>0</v>
      </c>
      <c r="P69" s="101">
        <f t="shared" si="28"/>
        <v>0</v>
      </c>
      <c r="Q69" s="102">
        <f t="shared" si="29"/>
        <v>0</v>
      </c>
      <c r="R69" s="102">
        <f t="shared" si="29"/>
        <v>0</v>
      </c>
      <c r="S69" s="102">
        <f t="shared" si="29"/>
        <v>0</v>
      </c>
      <c r="T69" s="102">
        <f t="shared" si="29"/>
        <v>0</v>
      </c>
      <c r="U69" s="48">
        <f>IF(Q69&gt;M69/2,1,0)+IF(R69&gt;N69/2,1,0)+IF(S69&gt;O69/2,1,0)+IF(T69&gt;P69/2,1,0)</f>
        <v>0</v>
      </c>
      <c r="V69" s="48" t="str">
        <f>IF(COUNTA(E69:H69)&gt;=3,3-U69,"")</f>
        <v/>
      </c>
      <c r="W69" s="103" t="str">
        <f>SUBSTITUTE(I69," ","")&amp;SUBSTITUTE(J69," ","")&amp;SUBSTITUTE(K69," ","")&amp;SUBSTITUTE(L69," ","")&amp;"000000000000000000"</f>
        <v>000000000000000000</v>
      </c>
      <c r="X69" s="104" t="str">
        <f>VALUE(MID(W69,1,1)+MID(W69,3,1)+MID(W69,5,1)+MID(W69,7,1)+MID(W69,9,1)+MID(W69,11,1)+MID(W69,13,1)+MID(W69,15,1)+MID(W69,17,1)) &amp;"/"&amp; VALUE(MID(W69,1,1)+MID(W69,3,1)+MID(W69,5,1)+MID(W69,7,1)+MID(W69,9,1)+MID(W69,11,1)+MID(W69,13,1)+MID(W69,15,1)+MID(W69,17,1))+VALUE(MID(W69,2,1)+MID(W69,4,1)+MID(W69,6,1)+MID(W69,8,1)+MID(W69,10,1)+MID(W69,12,1)+MID(W69,14,1)+MID(W69,16,1)+MID(W69,18,1))</f>
        <v>0/0</v>
      </c>
      <c r="Y69" s="105"/>
    </row>
    <row r="70" spans="1:25" ht="15" hidden="1" customHeight="1" x14ac:dyDescent="0.25">
      <c r="A70" s="95" t="e">
        <f>A69+1</f>
        <v>#REF!</v>
      </c>
      <c r="B70" s="37" t="e">
        <f>VLOOKUP($A70,[1]ALgirls!$A:$D,2,FALSE)</f>
        <v>#REF!</v>
      </c>
      <c r="C70" s="121" t="e">
        <f>VLOOKUP($A70,[1]ALgirls!$A:$D,3,FALSE)</f>
        <v>#REF!</v>
      </c>
      <c r="D70" s="39" t="e">
        <f>VLOOKUP($A70,[1]ALgirls!$A:$D,4,FALSE)</f>
        <v>#REF!</v>
      </c>
      <c r="E70" s="106"/>
      <c r="F70" s="97"/>
      <c r="G70" s="96"/>
      <c r="H70" s="106"/>
      <c r="I70" s="107" t="str">
        <f>TRIM(AO70)</f>
        <v/>
      </c>
      <c r="J70" s="99" t="str">
        <f>TRIM(BE70)</f>
        <v/>
      </c>
      <c r="K70" s="108" t="str">
        <f>TRIM(BU70)</f>
        <v/>
      </c>
      <c r="L70" s="99" t="str">
        <f>TRIM(CK70)</f>
        <v/>
      </c>
      <c r="M70" s="101">
        <f t="shared" si="28"/>
        <v>0</v>
      </c>
      <c r="N70" s="101">
        <f t="shared" si="28"/>
        <v>0</v>
      </c>
      <c r="O70" s="100">
        <f t="shared" si="28"/>
        <v>0</v>
      </c>
      <c r="P70" s="101">
        <f t="shared" si="28"/>
        <v>0</v>
      </c>
      <c r="Q70" s="102">
        <f t="shared" si="29"/>
        <v>0</v>
      </c>
      <c r="R70" s="102">
        <f t="shared" si="29"/>
        <v>0</v>
      </c>
      <c r="S70" s="102">
        <f t="shared" si="29"/>
        <v>0</v>
      </c>
      <c r="T70" s="102">
        <f t="shared" si="29"/>
        <v>0</v>
      </c>
      <c r="U70" s="48">
        <f>IF(Q70&gt;M70/2,1,0)+IF(R70&gt;N70/2,1,0)+IF(S70&gt;O70/2,1,0)+IF(T70&gt;P70/2,1,0)</f>
        <v>0</v>
      </c>
      <c r="V70" s="48" t="str">
        <f>IF(COUNTA(E70:H70)&gt;=3,3-U70,"")</f>
        <v/>
      </c>
      <c r="W70" s="103" t="str">
        <f>SUBSTITUTE(I70," ","")&amp;SUBSTITUTE(J70," ","")&amp;SUBSTITUTE(K70," ","")&amp;SUBSTITUTE(L70," ","")&amp;"000000000000000000"</f>
        <v>000000000000000000</v>
      </c>
      <c r="X70" s="104" t="str">
        <f>VALUE(MID(W70,1,1)+MID(W70,3,1)+MID(W70,5,1)+MID(W70,7,1)+MID(W70,9,1)+MID(W70,11,1)+MID(W70,13,1)+MID(W70,15,1)+MID(W70,17,1)) &amp;"/"&amp; VALUE(MID(W70,1,1)+MID(W70,3,1)+MID(W70,5,1)+MID(W70,7,1)+MID(W70,9,1)+MID(W70,11,1)+MID(W70,13,1)+MID(W70,15,1)+MID(W70,17,1))+VALUE(MID(W70,2,1)+MID(W70,4,1)+MID(W70,6,1)+MID(W70,8,1)+MID(W70,10,1)+MID(W70,12,1)+MID(W70,14,1)+MID(W70,16,1)+MID(W70,18,1))</f>
        <v>0/0</v>
      </c>
      <c r="Y70" s="105"/>
    </row>
    <row r="71" spans="1:25" ht="15.75" hidden="1" customHeight="1" x14ac:dyDescent="0.25">
      <c r="A71" s="109" t="e">
        <f>A70+1</f>
        <v>#REF!</v>
      </c>
      <c r="B71" s="59" t="e">
        <f>VLOOKUP($A71,[1]ALgirls!$A:$D,2,FALSE)</f>
        <v>#REF!</v>
      </c>
      <c r="C71" s="60" t="e">
        <f>VLOOKUP($A71,[1]ALgirls!$A:$D,3,FALSE)</f>
        <v>#REF!</v>
      </c>
      <c r="D71" s="61" t="e">
        <f>VLOOKUP($A71,[1]ALgirls!$A:$D,4,FALSE)</f>
        <v>#REF!</v>
      </c>
      <c r="E71" s="110"/>
      <c r="F71" s="110"/>
      <c r="G71" s="111"/>
      <c r="H71" s="112"/>
      <c r="I71" s="113" t="str">
        <f>TRIM(AO71)</f>
        <v/>
      </c>
      <c r="J71" s="99" t="str">
        <f>TRIM(BE71)</f>
        <v/>
      </c>
      <c r="K71" s="99" t="str">
        <f>TRIM(BU71)</f>
        <v/>
      </c>
      <c r="L71" s="114" t="str">
        <f>TRIM(CK71)</f>
        <v/>
      </c>
      <c r="M71" s="115">
        <f t="shared" si="28"/>
        <v>0</v>
      </c>
      <c r="N71" s="115">
        <f t="shared" si="28"/>
        <v>0</v>
      </c>
      <c r="O71" s="115">
        <f t="shared" si="28"/>
        <v>0</v>
      </c>
      <c r="P71" s="116">
        <f t="shared" si="28"/>
        <v>0</v>
      </c>
      <c r="Q71" s="117">
        <f t="shared" si="29"/>
        <v>0</v>
      </c>
      <c r="R71" s="117">
        <f t="shared" si="29"/>
        <v>0</v>
      </c>
      <c r="S71" s="117">
        <f t="shared" si="29"/>
        <v>0</v>
      </c>
      <c r="T71" s="117">
        <f t="shared" si="29"/>
        <v>0</v>
      </c>
      <c r="U71" s="71">
        <f>IF(Q71&gt;M71/2,1,0)+IF(R71&gt;N71/2,1,0)+IF(S71&gt;O71/2,1,0)+IF(T71&gt;P71/2,1,0)</f>
        <v>0</v>
      </c>
      <c r="V71" s="71" t="str">
        <f>IF(COUNTA(E71:H71)&gt;=3,3-U71,"")</f>
        <v/>
      </c>
      <c r="W71" s="118" t="str">
        <f>SUBSTITUTE(I71," ","")&amp;SUBSTITUTE(J71," ","")&amp;SUBSTITUTE(K71," ","")&amp;SUBSTITUTE(L71," ","")&amp;"000000000000000000"</f>
        <v>000000000000000000</v>
      </c>
      <c r="X71" s="119" t="str">
        <f>VALUE(MID(W71,1,1)+MID(W71,3,1)+MID(W71,5,1)+MID(W71,7,1)+MID(W71,9,1)+MID(W71,11,1)+MID(W71,13,1)+MID(W71,15,1)+MID(W71,17,1)) &amp;"/"&amp; VALUE(MID(W71,1,1)+MID(W71,3,1)+MID(W71,5,1)+MID(W71,7,1)+MID(W71,9,1)+MID(W71,11,1)+MID(W71,13,1)+MID(W71,15,1)+MID(W71,17,1))+VALUE(MID(W71,2,1)+MID(W71,4,1)+MID(W71,6,1)+MID(W71,8,1)+MID(W71,10,1)+MID(W71,12,1)+MID(W71,14,1)+MID(W71,16,1)+MID(W71,18,1))</f>
        <v>0/0</v>
      </c>
      <c r="Y71" s="120"/>
    </row>
    <row r="72" spans="1:25" ht="11.4" hidden="1" x14ac:dyDescent="0.25">
      <c r="A72" s="75"/>
      <c r="B72" s="75"/>
      <c r="C72" s="75"/>
      <c r="D72" s="75"/>
      <c r="E72" s="75"/>
      <c r="F72" s="75"/>
      <c r="G72" s="75"/>
      <c r="H72" s="75"/>
      <c r="U72" s="75"/>
      <c r="V72" s="75"/>
      <c r="X72" s="75"/>
      <c r="Y72" s="75"/>
    </row>
    <row r="73" spans="1:25" ht="15" hidden="1" customHeight="1" x14ac:dyDescent="0.25">
      <c r="A73" s="15" t="e">
        <f>"GROUP "&amp;A78/4</f>
        <v>#REF!</v>
      </c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8"/>
    </row>
    <row r="74" spans="1:25" ht="11.25" hidden="1" customHeight="1" x14ac:dyDescent="0.25">
      <c r="A74" s="78"/>
      <c r="B74" s="79" t="s">
        <v>1</v>
      </c>
      <c r="C74" s="79" t="s">
        <v>2</v>
      </c>
      <c r="D74" s="80" t="s">
        <v>3</v>
      </c>
      <c r="E74" s="81" t="e">
        <f>IF($C75&gt;"A",TRIM(LEFT($C75,FIND(" ",$C75,1)-1)),"")</f>
        <v>#REF!</v>
      </c>
      <c r="F74" s="81" t="e">
        <f>IF($C76&gt;"A",TRIM(LEFT($C76,FIND(" ",$C76,1)-1)),"")</f>
        <v>#REF!</v>
      </c>
      <c r="G74" s="81" t="e">
        <f>IF($C77&gt;"A",TRIM(LEFT($C77,FIND(" ",$C77,1)-1)),"")</f>
        <v>#REF!</v>
      </c>
      <c r="H74" s="81" t="e">
        <f>IF($C78&gt;"A",TRIM(LEFT($C78,FIND(" ",$C78,1)-1)),"")</f>
        <v>#REF!</v>
      </c>
      <c r="I74" s="82" t="s">
        <v>4</v>
      </c>
      <c r="J74" s="83"/>
      <c r="K74" s="83"/>
      <c r="L74" s="84"/>
      <c r="M74" s="85" t="s">
        <v>5</v>
      </c>
      <c r="N74" s="86"/>
      <c r="O74" s="86"/>
      <c r="P74" s="87"/>
      <c r="Q74" s="88" t="s">
        <v>6</v>
      </c>
      <c r="R74" s="89"/>
      <c r="S74" s="89"/>
      <c r="T74" s="90"/>
      <c r="U74" s="91" t="s">
        <v>7</v>
      </c>
      <c r="V74" s="91" t="s">
        <v>8</v>
      </c>
      <c r="W74" s="92" t="s">
        <v>9</v>
      </c>
      <c r="X74" s="93" t="s">
        <v>10</v>
      </c>
      <c r="Y74" s="94" t="s">
        <v>11</v>
      </c>
    </row>
    <row r="75" spans="1:25" ht="15" hidden="1" customHeight="1" x14ac:dyDescent="0.25">
      <c r="A75" s="95" t="e">
        <f>A71+1</f>
        <v>#REF!</v>
      </c>
      <c r="B75" s="37" t="e">
        <f>VLOOKUP($A75,[1]ALgirls!$A:$D,2,FALSE)</f>
        <v>#REF!</v>
      </c>
      <c r="C75" s="121" t="e">
        <f>VLOOKUP($A75,[1]ALgirls!$A:$D,3,FALSE)</f>
        <v>#REF!</v>
      </c>
      <c r="D75" s="39" t="e">
        <f>VLOOKUP($A75,[1]ALgirls!$A:$D,4,FALSE)</f>
        <v>#REF!</v>
      </c>
      <c r="E75" s="96"/>
      <c r="F75" s="97"/>
      <c r="G75" s="97"/>
      <c r="H75" s="97"/>
      <c r="I75" s="98" t="str">
        <f>TRIM(AO75)</f>
        <v/>
      </c>
      <c r="J75" s="99" t="str">
        <f>TRIM(BE75)</f>
        <v/>
      </c>
      <c r="K75" s="99" t="str">
        <f>TRIM(BU75)</f>
        <v/>
      </c>
      <c r="L75" s="99" t="str">
        <f>TRIM(CK75)</f>
        <v/>
      </c>
      <c r="M75" s="100">
        <f t="shared" ref="M75:P78" si="30">IF(LEN(I75)=0,0,LEN(I75)-LEN(SUBSTITUTE(I75," ",""))+1)</f>
        <v>0</v>
      </c>
      <c r="N75" s="101">
        <f t="shared" si="30"/>
        <v>0</v>
      </c>
      <c r="O75" s="101">
        <f t="shared" si="30"/>
        <v>0</v>
      </c>
      <c r="P75" s="101">
        <f t="shared" si="30"/>
        <v>0</v>
      </c>
      <c r="Q75" s="102">
        <f t="shared" ref="Q75:T78" si="31">IF((LEFT(IF(M75&gt;0,LEFT(I75,2),""),1)&gt;RIGHT(IF(M75&gt;0,LEFT(I75,2),""),1)),1,0) + IF(LEFT(IF(M75&gt;1,MID(I75,FIND(" ",I75,1)+1,2),""),1) &gt; RIGHT(IF(M75&gt;1,MID(I75,FIND(" ",I75,1)+1,2),""),1),1,0) + IF(LEFT(IF(M75&gt;2,MID(I75,FIND(" ",I75,(FIND(" ",I75,1)+1))+1,2),""),1) &gt; RIGHT(IF(M75&gt;2,MID(I75,FIND(" ",I75,(FIND(" ",I75,1)+1))+1,2),""),1),1,0)</f>
        <v>0</v>
      </c>
      <c r="R75" s="102">
        <f t="shared" si="31"/>
        <v>0</v>
      </c>
      <c r="S75" s="102">
        <f t="shared" si="31"/>
        <v>0</v>
      </c>
      <c r="T75" s="102">
        <f t="shared" si="31"/>
        <v>0</v>
      </c>
      <c r="U75" s="48">
        <f>IF(Q75&gt;M75/2,1,0)+IF(R75&gt;N75/2,1,0)+IF(S75&gt;O75/2,1,0)+IF(T75&gt;P75/2,1,0)</f>
        <v>0</v>
      </c>
      <c r="V75" s="48" t="str">
        <f>IF(COUNTA(E75:H75)&gt;=3,3-U75,"")</f>
        <v/>
      </c>
      <c r="W75" s="103" t="str">
        <f>SUBSTITUTE(I75," ","")&amp;SUBSTITUTE(J75," ","")&amp;SUBSTITUTE(K75," ","")&amp;SUBSTITUTE(L75," ","")&amp;"000000000000000000"</f>
        <v>000000000000000000</v>
      </c>
      <c r="X75" s="104" t="str">
        <f>VALUE(MID(W75,1,1)+MID(W75,3,1)+MID(W75,5,1)+MID(W75,7,1)+MID(W75,9,1)+MID(W75,11,1)+MID(W75,13,1)+MID(W75,15,1)+MID(W75,17,1)) &amp;"/"&amp; VALUE(MID(W75,1,1)+MID(W75,3,1)+MID(W75,5,1)+MID(W75,7,1)+MID(W75,9,1)+MID(W75,11,1)+MID(W75,13,1)+MID(W75,15,1)+MID(W75,17,1))+VALUE(MID(W75,2,1)+MID(W75,4,1)+MID(W75,6,1)+MID(W75,8,1)+MID(W75,10,1)+MID(W75,12,1)+MID(W75,14,1)+MID(W75,16,1)+MID(W75,18,1))</f>
        <v>0/0</v>
      </c>
      <c r="Y75" s="105"/>
    </row>
    <row r="76" spans="1:25" ht="15" hidden="1" customHeight="1" x14ac:dyDescent="0.25">
      <c r="A76" s="95" t="e">
        <f>A75+1</f>
        <v>#REF!</v>
      </c>
      <c r="B76" s="37" t="e">
        <f>VLOOKUP($A76,[1]ALgirls!$A:$D,2,FALSE)</f>
        <v>#REF!</v>
      </c>
      <c r="C76" s="121" t="e">
        <f>VLOOKUP($A76,[1]ALgirls!$A:$D,3,FALSE)</f>
        <v>#REF!</v>
      </c>
      <c r="D76" s="39" t="e">
        <f>VLOOKUP($A76,[1]ALgirls!$A:$D,4,FALSE)</f>
        <v>#REF!</v>
      </c>
      <c r="E76" s="106"/>
      <c r="F76" s="96"/>
      <c r="G76" s="106"/>
      <c r="H76" s="97"/>
      <c r="I76" s="107" t="str">
        <f>TRIM(AO76)</f>
        <v/>
      </c>
      <c r="J76" s="108" t="str">
        <f>TRIM(BE76)</f>
        <v/>
      </c>
      <c r="K76" s="99" t="str">
        <f>TRIM(BU76)</f>
        <v/>
      </c>
      <c r="L76" s="99" t="str">
        <f>TRIM(CK76)</f>
        <v/>
      </c>
      <c r="M76" s="101">
        <f t="shared" si="30"/>
        <v>0</v>
      </c>
      <c r="N76" s="100">
        <f t="shared" si="30"/>
        <v>0</v>
      </c>
      <c r="O76" s="101">
        <f t="shared" si="30"/>
        <v>0</v>
      </c>
      <c r="P76" s="101">
        <f t="shared" si="30"/>
        <v>0</v>
      </c>
      <c r="Q76" s="102">
        <f t="shared" si="31"/>
        <v>0</v>
      </c>
      <c r="R76" s="102">
        <f t="shared" si="31"/>
        <v>0</v>
      </c>
      <c r="S76" s="102">
        <f t="shared" si="31"/>
        <v>0</v>
      </c>
      <c r="T76" s="102">
        <f t="shared" si="31"/>
        <v>0</v>
      </c>
      <c r="U76" s="48">
        <f>IF(Q76&gt;M76/2,1,0)+IF(R76&gt;N76/2,1,0)+IF(S76&gt;O76/2,1,0)+IF(T76&gt;P76/2,1,0)</f>
        <v>0</v>
      </c>
      <c r="V76" s="48" t="str">
        <f>IF(COUNTA(E76:H76)&gt;=3,3-U76,"")</f>
        <v/>
      </c>
      <c r="W76" s="103" t="str">
        <f>SUBSTITUTE(I76," ","")&amp;SUBSTITUTE(J76," ","")&amp;SUBSTITUTE(K76," ","")&amp;SUBSTITUTE(L76," ","")&amp;"000000000000000000"</f>
        <v>000000000000000000</v>
      </c>
      <c r="X76" s="104" t="str">
        <f>VALUE(MID(W76,1,1)+MID(W76,3,1)+MID(W76,5,1)+MID(W76,7,1)+MID(W76,9,1)+MID(W76,11,1)+MID(W76,13,1)+MID(W76,15,1)+MID(W76,17,1)) &amp;"/"&amp; VALUE(MID(W76,1,1)+MID(W76,3,1)+MID(W76,5,1)+MID(W76,7,1)+MID(W76,9,1)+MID(W76,11,1)+MID(W76,13,1)+MID(W76,15,1)+MID(W76,17,1))+VALUE(MID(W76,2,1)+MID(W76,4,1)+MID(W76,6,1)+MID(W76,8,1)+MID(W76,10,1)+MID(W76,12,1)+MID(W76,14,1)+MID(W76,16,1)+MID(W76,18,1))</f>
        <v>0/0</v>
      </c>
      <c r="Y76" s="105"/>
    </row>
    <row r="77" spans="1:25" ht="15" hidden="1" customHeight="1" x14ac:dyDescent="0.25">
      <c r="A77" s="95" t="e">
        <f>A76+1</f>
        <v>#REF!</v>
      </c>
      <c r="B77" s="37" t="e">
        <f>VLOOKUP($A77,[1]ALgirls!$A:$D,2,FALSE)</f>
        <v>#REF!</v>
      </c>
      <c r="C77" s="121" t="e">
        <f>VLOOKUP($A77,[1]ALgirls!$A:$D,3,FALSE)</f>
        <v>#REF!</v>
      </c>
      <c r="D77" s="39" t="e">
        <f>VLOOKUP($A77,[1]ALgirls!$A:$D,4,FALSE)</f>
        <v>#REF!</v>
      </c>
      <c r="E77" s="106"/>
      <c r="F77" s="97"/>
      <c r="G77" s="96"/>
      <c r="H77" s="106"/>
      <c r="I77" s="107" t="str">
        <f>TRIM(AO77)</f>
        <v/>
      </c>
      <c r="J77" s="99" t="str">
        <f>TRIM(BE77)</f>
        <v/>
      </c>
      <c r="K77" s="108" t="str">
        <f>TRIM(BU77)</f>
        <v/>
      </c>
      <c r="L77" s="99" t="str">
        <f>TRIM(CK77)</f>
        <v/>
      </c>
      <c r="M77" s="101">
        <f t="shared" si="30"/>
        <v>0</v>
      </c>
      <c r="N77" s="101">
        <f t="shared" si="30"/>
        <v>0</v>
      </c>
      <c r="O77" s="100">
        <f t="shared" si="30"/>
        <v>0</v>
      </c>
      <c r="P77" s="101">
        <f t="shared" si="30"/>
        <v>0</v>
      </c>
      <c r="Q77" s="102">
        <f t="shared" si="31"/>
        <v>0</v>
      </c>
      <c r="R77" s="102">
        <f t="shared" si="31"/>
        <v>0</v>
      </c>
      <c r="S77" s="102">
        <f t="shared" si="31"/>
        <v>0</v>
      </c>
      <c r="T77" s="102">
        <f t="shared" si="31"/>
        <v>0</v>
      </c>
      <c r="U77" s="48">
        <f>IF(Q77&gt;M77/2,1,0)+IF(R77&gt;N77/2,1,0)+IF(S77&gt;O77/2,1,0)+IF(T77&gt;P77/2,1,0)</f>
        <v>0</v>
      </c>
      <c r="V77" s="48" t="str">
        <f>IF(COUNTA(E77:H77)&gt;=3,3-U77,"")</f>
        <v/>
      </c>
      <c r="W77" s="103" t="str">
        <f>SUBSTITUTE(I77," ","")&amp;SUBSTITUTE(J77," ","")&amp;SUBSTITUTE(K77," ","")&amp;SUBSTITUTE(L77," ","")&amp;"000000000000000000"</f>
        <v>000000000000000000</v>
      </c>
      <c r="X77" s="104" t="str">
        <f>VALUE(MID(W77,1,1)+MID(W77,3,1)+MID(W77,5,1)+MID(W77,7,1)+MID(W77,9,1)+MID(W77,11,1)+MID(W77,13,1)+MID(W77,15,1)+MID(W77,17,1)) &amp;"/"&amp; VALUE(MID(W77,1,1)+MID(W77,3,1)+MID(W77,5,1)+MID(W77,7,1)+MID(W77,9,1)+MID(W77,11,1)+MID(W77,13,1)+MID(W77,15,1)+MID(W77,17,1))+VALUE(MID(W77,2,1)+MID(W77,4,1)+MID(W77,6,1)+MID(W77,8,1)+MID(W77,10,1)+MID(W77,12,1)+MID(W77,14,1)+MID(W77,16,1)+MID(W77,18,1))</f>
        <v>0/0</v>
      </c>
      <c r="Y77" s="105"/>
    </row>
    <row r="78" spans="1:25" ht="15.75" hidden="1" customHeight="1" x14ac:dyDescent="0.25">
      <c r="A78" s="109" t="e">
        <f>A77+1</f>
        <v>#REF!</v>
      </c>
      <c r="B78" s="59" t="e">
        <f>VLOOKUP($A78,[1]ALgirls!$A:$D,2,FALSE)</f>
        <v>#REF!</v>
      </c>
      <c r="C78" s="60" t="e">
        <f>VLOOKUP($A78,[1]ALgirls!$A:$D,3,FALSE)</f>
        <v>#REF!</v>
      </c>
      <c r="D78" s="61" t="e">
        <f>VLOOKUP($A78,[1]ALgirls!$A:$D,4,FALSE)</f>
        <v>#REF!</v>
      </c>
      <c r="E78" s="110"/>
      <c r="F78" s="110"/>
      <c r="G78" s="111"/>
      <c r="H78" s="112"/>
      <c r="I78" s="113" t="str">
        <f>TRIM(AO78)</f>
        <v/>
      </c>
      <c r="J78" s="99" t="str">
        <f>TRIM(BE78)</f>
        <v/>
      </c>
      <c r="K78" s="99" t="str">
        <f>TRIM(BU78)</f>
        <v/>
      </c>
      <c r="L78" s="114" t="str">
        <f>TRIM(CK78)</f>
        <v/>
      </c>
      <c r="M78" s="115">
        <f t="shared" si="30"/>
        <v>0</v>
      </c>
      <c r="N78" s="115">
        <f t="shared" si="30"/>
        <v>0</v>
      </c>
      <c r="O78" s="115">
        <f t="shared" si="30"/>
        <v>0</v>
      </c>
      <c r="P78" s="116">
        <f t="shared" si="30"/>
        <v>0</v>
      </c>
      <c r="Q78" s="117">
        <f t="shared" si="31"/>
        <v>0</v>
      </c>
      <c r="R78" s="117">
        <f t="shared" si="31"/>
        <v>0</v>
      </c>
      <c r="S78" s="117">
        <f t="shared" si="31"/>
        <v>0</v>
      </c>
      <c r="T78" s="117">
        <f t="shared" si="31"/>
        <v>0</v>
      </c>
      <c r="U78" s="71">
        <f>IF(Q78&gt;M78/2,1,0)+IF(R78&gt;N78/2,1,0)+IF(S78&gt;O78/2,1,0)+IF(T78&gt;P78/2,1,0)</f>
        <v>0</v>
      </c>
      <c r="V78" s="71" t="str">
        <f>IF(COUNTA(E78:H78)&gt;=3,3-U78,"")</f>
        <v/>
      </c>
      <c r="W78" s="118" t="str">
        <f>SUBSTITUTE(I78," ","")&amp;SUBSTITUTE(J78," ","")&amp;SUBSTITUTE(K78," ","")&amp;SUBSTITUTE(L78," ","")&amp;"000000000000000000"</f>
        <v>000000000000000000</v>
      </c>
      <c r="X78" s="119" t="str">
        <f>VALUE(MID(W78,1,1)+MID(W78,3,1)+MID(W78,5,1)+MID(W78,7,1)+MID(W78,9,1)+MID(W78,11,1)+MID(W78,13,1)+MID(W78,15,1)+MID(W78,17,1)) &amp;"/"&amp; VALUE(MID(W78,1,1)+MID(W78,3,1)+MID(W78,5,1)+MID(W78,7,1)+MID(W78,9,1)+MID(W78,11,1)+MID(W78,13,1)+MID(W78,15,1)+MID(W78,17,1))+VALUE(MID(W78,2,1)+MID(W78,4,1)+MID(W78,6,1)+MID(W78,8,1)+MID(W78,10,1)+MID(W78,12,1)+MID(W78,14,1)+MID(W78,16,1)+MID(W78,18,1))</f>
        <v>0/0</v>
      </c>
      <c r="Y78" s="120"/>
    </row>
    <row r="79" spans="1:25" ht="11.4" hidden="1" x14ac:dyDescent="0.25">
      <c r="A79" s="75"/>
      <c r="B79" s="75"/>
      <c r="C79" s="75"/>
      <c r="D79" s="75"/>
      <c r="E79" s="75"/>
      <c r="F79" s="75"/>
      <c r="G79" s="75"/>
      <c r="H79" s="75"/>
      <c r="U79" s="75"/>
      <c r="V79" s="75"/>
      <c r="X79" s="75"/>
      <c r="Y79" s="75"/>
    </row>
    <row r="80" spans="1:25" ht="15" hidden="1" x14ac:dyDescent="0.25">
      <c r="A80" s="15" t="e">
        <f>"GROUP "&amp;A85/4</f>
        <v>#REF!</v>
      </c>
      <c r="B80" s="16"/>
      <c r="C80" s="16"/>
      <c r="D80" s="16"/>
      <c r="E80" s="17"/>
      <c r="F80" s="17"/>
      <c r="G80" s="17"/>
      <c r="H80" s="17"/>
      <c r="I80" s="16"/>
      <c r="J80" s="16"/>
      <c r="K80" s="16"/>
      <c r="L80" s="16"/>
      <c r="M80" s="16"/>
      <c r="N80" s="16"/>
      <c r="O80" s="16"/>
      <c r="P80" s="16"/>
      <c r="Q80" s="16"/>
      <c r="R80" s="16"/>
      <c r="S80" s="16"/>
      <c r="T80" s="16"/>
      <c r="U80" s="16"/>
      <c r="V80" s="16"/>
      <c r="W80" s="16"/>
      <c r="X80" s="16"/>
      <c r="Y80" s="18"/>
    </row>
    <row r="81" spans="1:25" ht="11.4" hidden="1" x14ac:dyDescent="0.25">
      <c r="A81" s="78"/>
      <c r="B81" s="79" t="s">
        <v>1</v>
      </c>
      <c r="C81" s="79" t="s">
        <v>2</v>
      </c>
      <c r="D81" s="80" t="s">
        <v>3</v>
      </c>
      <c r="E81" s="81" t="e">
        <f>IF($C82&gt;"A",TRIM(LEFT($C82,FIND(" ",$C82,1)-1)),"")</f>
        <v>#REF!</v>
      </c>
      <c r="F81" s="81" t="e">
        <f>IF($C83&gt;"A",TRIM(LEFT($C83,FIND(" ",$C83,1)-1)),"")</f>
        <v>#REF!</v>
      </c>
      <c r="G81" s="81" t="e">
        <f>IF($C84&gt;"A",TRIM(LEFT($C84,FIND(" ",$C84,1)-1)),"")</f>
        <v>#REF!</v>
      </c>
      <c r="H81" s="81" t="e">
        <f>IF($C85&gt;"A",TRIM(LEFT($C85,FIND(" ",$C85,1)-1)),"")</f>
        <v>#REF!</v>
      </c>
      <c r="I81" s="83" t="s">
        <v>4</v>
      </c>
      <c r="J81" s="83"/>
      <c r="K81" s="83"/>
      <c r="L81" s="84"/>
      <c r="M81" s="85" t="s">
        <v>5</v>
      </c>
      <c r="N81" s="86"/>
      <c r="O81" s="86"/>
      <c r="P81" s="87"/>
      <c r="Q81" s="88" t="s">
        <v>6</v>
      </c>
      <c r="R81" s="89"/>
      <c r="S81" s="89"/>
      <c r="T81" s="90"/>
      <c r="U81" s="91" t="s">
        <v>7</v>
      </c>
      <c r="V81" s="91" t="s">
        <v>8</v>
      </c>
      <c r="W81" s="92" t="s">
        <v>9</v>
      </c>
      <c r="X81" s="93" t="s">
        <v>10</v>
      </c>
      <c r="Y81" s="94" t="s">
        <v>11</v>
      </c>
    </row>
    <row r="82" spans="1:25" ht="15" hidden="1" x14ac:dyDescent="0.25">
      <c r="A82" s="95" t="e">
        <f>A78+1</f>
        <v>#REF!</v>
      </c>
      <c r="B82" s="37" t="e">
        <f>VLOOKUP($A82,[1]ALgirls!$A:$D,2,FALSE)</f>
        <v>#REF!</v>
      </c>
      <c r="C82" s="121" t="e">
        <f>VLOOKUP($A82,[1]ALgirls!$A:$D,3,FALSE)</f>
        <v>#REF!</v>
      </c>
      <c r="D82" s="39" t="e">
        <f>VLOOKUP($A82,[1]ALgirls!$A:$D,4,FALSE)</f>
        <v>#REF!</v>
      </c>
      <c r="E82" s="96"/>
      <c r="F82" s="97"/>
      <c r="G82" s="97"/>
      <c r="H82" s="97"/>
      <c r="I82" s="98" t="str">
        <f>TRIM(AO82)</f>
        <v/>
      </c>
      <c r="J82" s="99" t="str">
        <f>TRIM(BE82)</f>
        <v/>
      </c>
      <c r="K82" s="99" t="str">
        <f>TRIM(BU82)</f>
        <v/>
      </c>
      <c r="L82" s="99" t="str">
        <f>TRIM(CK82)</f>
        <v/>
      </c>
      <c r="M82" s="100">
        <f t="shared" ref="M82:P85" si="32">IF(LEN(I82)=0,0,LEN(I82)-LEN(SUBSTITUTE(I82," ",""))+1)</f>
        <v>0</v>
      </c>
      <c r="N82" s="101">
        <f t="shared" si="32"/>
        <v>0</v>
      </c>
      <c r="O82" s="101">
        <f t="shared" si="32"/>
        <v>0</v>
      </c>
      <c r="P82" s="101">
        <f t="shared" si="32"/>
        <v>0</v>
      </c>
      <c r="Q82" s="102">
        <f t="shared" ref="Q82:T85" si="33">IF((LEFT(IF(M82&gt;0,LEFT(I82,2),""),1)&gt;RIGHT(IF(M82&gt;0,LEFT(I82,2),""),1)),1,0) + IF(LEFT(IF(M82&gt;1,MID(I82,FIND(" ",I82,1)+1,2),""),1) &gt; RIGHT(IF(M82&gt;1,MID(I82,FIND(" ",I82,1)+1,2),""),1),1,0) + IF(LEFT(IF(M82&gt;2,MID(I82,FIND(" ",I82,(FIND(" ",I82,1)+1))+1,2),""),1) &gt; RIGHT(IF(M82&gt;2,MID(I82,FIND(" ",I82,(FIND(" ",I82,1)+1))+1,2),""),1),1,0)</f>
        <v>0</v>
      </c>
      <c r="R82" s="102">
        <f t="shared" si="33"/>
        <v>0</v>
      </c>
      <c r="S82" s="102">
        <f t="shared" si="33"/>
        <v>0</v>
      </c>
      <c r="T82" s="102">
        <f t="shared" si="33"/>
        <v>0</v>
      </c>
      <c r="U82" s="48">
        <f>IF(Q82&gt;M82/2,1,0)+IF(R82&gt;N82/2,1,0)+IF(S82&gt;O82/2,1,0)+IF(T82&gt;P82/2,1,0)</f>
        <v>0</v>
      </c>
      <c r="V82" s="48" t="str">
        <f>IF(COUNTA(E82:H82)&gt;=3,3-U82,"")</f>
        <v/>
      </c>
      <c r="W82" s="103" t="str">
        <f>SUBSTITUTE(I82," ","")&amp;SUBSTITUTE(J82," ","")&amp;SUBSTITUTE(K82," ","")&amp;SUBSTITUTE(L82," ","")&amp;"000000000000000000"</f>
        <v>000000000000000000</v>
      </c>
      <c r="X82" s="104" t="str">
        <f>VALUE(MID(W82,1,1)+MID(W82,3,1)+MID(W82,5,1)+MID(W82,7,1)+MID(W82,9,1)+MID(W82,11,1)+MID(W82,13,1)+MID(W82,15,1)+MID(W82,17,1)) &amp;"/"&amp; VALUE(MID(W82,1,1)+MID(W82,3,1)+MID(W82,5,1)+MID(W82,7,1)+MID(W82,9,1)+MID(W82,11,1)+MID(W82,13,1)+MID(W82,15,1)+MID(W82,17,1))+VALUE(MID(W82,2,1)+MID(W82,4,1)+MID(W82,6,1)+MID(W82,8,1)+MID(W82,10,1)+MID(W82,12,1)+MID(W82,14,1)+MID(W82,16,1)+MID(W82,18,1))</f>
        <v>0/0</v>
      </c>
      <c r="Y82" s="105"/>
    </row>
    <row r="83" spans="1:25" ht="15" hidden="1" x14ac:dyDescent="0.25">
      <c r="A83" s="95" t="e">
        <f>A82+1</f>
        <v>#REF!</v>
      </c>
      <c r="B83" s="37" t="e">
        <f>VLOOKUP($A83,[1]ALgirls!$A:$D,2,FALSE)</f>
        <v>#REF!</v>
      </c>
      <c r="C83" s="121" t="e">
        <f>VLOOKUP($A83,[1]ALgirls!$A:$D,3,FALSE)</f>
        <v>#REF!</v>
      </c>
      <c r="D83" s="39" t="e">
        <f>VLOOKUP($A83,[1]ALgirls!$A:$D,4,FALSE)</f>
        <v>#REF!</v>
      </c>
      <c r="E83" s="106"/>
      <c r="F83" s="96"/>
      <c r="G83" s="106"/>
      <c r="H83" s="97"/>
      <c r="I83" s="107" t="str">
        <f>TRIM(AO83)</f>
        <v/>
      </c>
      <c r="J83" s="108" t="str">
        <f>TRIM(BE83)</f>
        <v/>
      </c>
      <c r="K83" s="99" t="str">
        <f>TRIM(BU83)</f>
        <v/>
      </c>
      <c r="L83" s="99" t="str">
        <f>TRIM(CK83)</f>
        <v/>
      </c>
      <c r="M83" s="101">
        <f t="shared" si="32"/>
        <v>0</v>
      </c>
      <c r="N83" s="100">
        <f t="shared" si="32"/>
        <v>0</v>
      </c>
      <c r="O83" s="101">
        <f t="shared" si="32"/>
        <v>0</v>
      </c>
      <c r="P83" s="101">
        <f t="shared" si="32"/>
        <v>0</v>
      </c>
      <c r="Q83" s="102">
        <f t="shared" si="33"/>
        <v>0</v>
      </c>
      <c r="R83" s="102">
        <f t="shared" si="33"/>
        <v>0</v>
      </c>
      <c r="S83" s="102">
        <f t="shared" si="33"/>
        <v>0</v>
      </c>
      <c r="T83" s="102">
        <f t="shared" si="33"/>
        <v>0</v>
      </c>
      <c r="U83" s="48">
        <f>IF(Q83&gt;M83/2,1,0)+IF(R83&gt;N83/2,1,0)+IF(S83&gt;O83/2,1,0)+IF(T83&gt;P83/2,1,0)</f>
        <v>0</v>
      </c>
      <c r="V83" s="48" t="str">
        <f>IF(COUNTA(E83:H83)&gt;=3,3-U83,"")</f>
        <v/>
      </c>
      <c r="W83" s="103" t="str">
        <f>SUBSTITUTE(I83," ","")&amp;SUBSTITUTE(J83," ","")&amp;SUBSTITUTE(K83," ","")&amp;SUBSTITUTE(L83," ","")&amp;"000000000000000000"</f>
        <v>000000000000000000</v>
      </c>
      <c r="X83" s="104" t="str">
        <f>VALUE(MID(W83,1,1)+MID(W83,3,1)+MID(W83,5,1)+MID(W83,7,1)+MID(W83,9,1)+MID(W83,11,1)+MID(W83,13,1)+MID(W83,15,1)+MID(W83,17,1)) &amp;"/"&amp; VALUE(MID(W83,1,1)+MID(W83,3,1)+MID(W83,5,1)+MID(W83,7,1)+MID(W83,9,1)+MID(W83,11,1)+MID(W83,13,1)+MID(W83,15,1)+MID(W83,17,1))+VALUE(MID(W83,2,1)+MID(W83,4,1)+MID(W83,6,1)+MID(W83,8,1)+MID(W83,10,1)+MID(W83,12,1)+MID(W83,14,1)+MID(W83,16,1)+MID(W83,18,1))</f>
        <v>0/0</v>
      </c>
      <c r="Y83" s="105"/>
    </row>
    <row r="84" spans="1:25" ht="15" hidden="1" x14ac:dyDescent="0.25">
      <c r="A84" s="95" t="e">
        <f>A83+1</f>
        <v>#REF!</v>
      </c>
      <c r="B84" s="37" t="e">
        <f>VLOOKUP($A84,[1]ALgirls!$A:$D,2,FALSE)</f>
        <v>#REF!</v>
      </c>
      <c r="C84" s="121" t="e">
        <f>VLOOKUP($A84,[1]ALgirls!$A:$D,3,FALSE)</f>
        <v>#REF!</v>
      </c>
      <c r="D84" s="39" t="e">
        <f>VLOOKUP($A84,[1]ALgirls!$A:$D,4,FALSE)</f>
        <v>#REF!</v>
      </c>
      <c r="E84" s="106"/>
      <c r="F84" s="97"/>
      <c r="G84" s="96"/>
      <c r="H84" s="106"/>
      <c r="I84" s="107" t="str">
        <f>TRIM(AO84)</f>
        <v/>
      </c>
      <c r="J84" s="99" t="str">
        <f>TRIM(BE84)</f>
        <v/>
      </c>
      <c r="K84" s="108" t="str">
        <f>TRIM(BU84)</f>
        <v/>
      </c>
      <c r="L84" s="99" t="str">
        <f>TRIM(CK84)</f>
        <v/>
      </c>
      <c r="M84" s="101">
        <f t="shared" si="32"/>
        <v>0</v>
      </c>
      <c r="N84" s="101">
        <f t="shared" si="32"/>
        <v>0</v>
      </c>
      <c r="O84" s="100">
        <f t="shared" si="32"/>
        <v>0</v>
      </c>
      <c r="P84" s="101">
        <f t="shared" si="32"/>
        <v>0</v>
      </c>
      <c r="Q84" s="102">
        <f t="shared" si="33"/>
        <v>0</v>
      </c>
      <c r="R84" s="102">
        <f t="shared" si="33"/>
        <v>0</v>
      </c>
      <c r="S84" s="102">
        <f t="shared" si="33"/>
        <v>0</v>
      </c>
      <c r="T84" s="102">
        <f t="shared" si="33"/>
        <v>0</v>
      </c>
      <c r="U84" s="48">
        <f>IF(Q84&gt;M84/2,1,0)+IF(R84&gt;N84/2,1,0)+IF(S84&gt;O84/2,1,0)+IF(T84&gt;P84/2,1,0)</f>
        <v>0</v>
      </c>
      <c r="V84" s="48" t="str">
        <f>IF(COUNTA(E84:H84)&gt;=3,3-U84,"")</f>
        <v/>
      </c>
      <c r="W84" s="103" t="str">
        <f>SUBSTITUTE(I84," ","")&amp;SUBSTITUTE(J84," ","")&amp;SUBSTITUTE(K84," ","")&amp;SUBSTITUTE(L84," ","")&amp;"000000000000000000"</f>
        <v>000000000000000000</v>
      </c>
      <c r="X84" s="104" t="str">
        <f>VALUE(MID(W84,1,1)+MID(W84,3,1)+MID(W84,5,1)+MID(W84,7,1)+MID(W84,9,1)+MID(W84,11,1)+MID(W84,13,1)+MID(W84,15,1)+MID(W84,17,1)) &amp;"/"&amp; VALUE(MID(W84,1,1)+MID(W84,3,1)+MID(W84,5,1)+MID(W84,7,1)+MID(W84,9,1)+MID(W84,11,1)+MID(W84,13,1)+MID(W84,15,1)+MID(W84,17,1))+VALUE(MID(W84,2,1)+MID(W84,4,1)+MID(W84,6,1)+MID(W84,8,1)+MID(W84,10,1)+MID(W84,12,1)+MID(W84,14,1)+MID(W84,16,1)+MID(W84,18,1))</f>
        <v>0/0</v>
      </c>
      <c r="Y84" s="105"/>
    </row>
    <row r="85" spans="1:25" ht="15.6" hidden="1" thickBot="1" x14ac:dyDescent="0.3">
      <c r="A85" s="109" t="e">
        <f>A84+1</f>
        <v>#REF!</v>
      </c>
      <c r="B85" s="59" t="e">
        <f>VLOOKUP($A85,[1]ALgirls!$A:$D,2,FALSE)</f>
        <v>#REF!</v>
      </c>
      <c r="C85" s="60" t="e">
        <f>VLOOKUP($A85,[1]ALgirls!$A:$D,3,FALSE)</f>
        <v>#REF!</v>
      </c>
      <c r="D85" s="61" t="e">
        <f>VLOOKUP($A85,[1]ALgirls!$A:$D,4,FALSE)</f>
        <v>#REF!</v>
      </c>
      <c r="E85" s="110"/>
      <c r="F85" s="110"/>
      <c r="G85" s="111"/>
      <c r="H85" s="112"/>
      <c r="I85" s="113" t="str">
        <f>TRIM(AO85)</f>
        <v/>
      </c>
      <c r="J85" s="99" t="str">
        <f>TRIM(BE85)</f>
        <v/>
      </c>
      <c r="K85" s="99" t="str">
        <f>TRIM(BU85)</f>
        <v/>
      </c>
      <c r="L85" s="114" t="str">
        <f>TRIM(CK85)</f>
        <v/>
      </c>
      <c r="M85" s="115">
        <f t="shared" si="32"/>
        <v>0</v>
      </c>
      <c r="N85" s="115">
        <f t="shared" si="32"/>
        <v>0</v>
      </c>
      <c r="O85" s="115">
        <f t="shared" si="32"/>
        <v>0</v>
      </c>
      <c r="P85" s="116">
        <f t="shared" si="32"/>
        <v>0</v>
      </c>
      <c r="Q85" s="117">
        <f t="shared" si="33"/>
        <v>0</v>
      </c>
      <c r="R85" s="117">
        <f t="shared" si="33"/>
        <v>0</v>
      </c>
      <c r="S85" s="117">
        <f t="shared" si="33"/>
        <v>0</v>
      </c>
      <c r="T85" s="117">
        <f t="shared" si="33"/>
        <v>0</v>
      </c>
      <c r="U85" s="71">
        <f>IF(Q85&gt;M85/2,1,0)+IF(R85&gt;N85/2,1,0)+IF(S85&gt;O85/2,1,0)+IF(T85&gt;P85/2,1,0)</f>
        <v>0</v>
      </c>
      <c r="V85" s="71" t="str">
        <f>IF(COUNTA(E85:H85)&gt;=3,3-U85,"")</f>
        <v/>
      </c>
      <c r="W85" s="118" t="str">
        <f>SUBSTITUTE(I85," ","")&amp;SUBSTITUTE(J85," ","")&amp;SUBSTITUTE(K85," ","")&amp;SUBSTITUTE(L85," ","")&amp;"000000000000000000"</f>
        <v>000000000000000000</v>
      </c>
      <c r="X85" s="119" t="str">
        <f>VALUE(MID(W85,1,1)+MID(W85,3,1)+MID(W85,5,1)+MID(W85,7,1)+MID(W85,9,1)+MID(W85,11,1)+MID(W85,13,1)+MID(W85,15,1)+MID(W85,17,1)) &amp;"/"&amp; VALUE(MID(W85,1,1)+MID(W85,3,1)+MID(W85,5,1)+MID(W85,7,1)+MID(W85,9,1)+MID(W85,11,1)+MID(W85,13,1)+MID(W85,15,1)+MID(W85,17,1))+VALUE(MID(W85,2,1)+MID(W85,4,1)+MID(W85,6,1)+MID(W85,8,1)+MID(W85,10,1)+MID(W85,12,1)+MID(W85,14,1)+MID(W85,16,1)+MID(W85,18,1))</f>
        <v>0/0</v>
      </c>
      <c r="Y85" s="120"/>
    </row>
  </sheetData>
  <sheetProtection formatCells="0" formatColumns="0" formatRows="0"/>
  <mergeCells count="48">
    <mergeCell ref="A73:Y73"/>
    <mergeCell ref="I74:L74"/>
    <mergeCell ref="M74:P74"/>
    <mergeCell ref="Q74:T74"/>
    <mergeCell ref="A80:Y80"/>
    <mergeCell ref="I81:L81"/>
    <mergeCell ref="M81:P81"/>
    <mergeCell ref="Q81:T81"/>
    <mergeCell ref="A59:Y59"/>
    <mergeCell ref="I60:L60"/>
    <mergeCell ref="M60:P60"/>
    <mergeCell ref="Q60:T60"/>
    <mergeCell ref="A66:Y66"/>
    <mergeCell ref="I67:L67"/>
    <mergeCell ref="M67:P67"/>
    <mergeCell ref="Q67:T67"/>
    <mergeCell ref="A45:Y45"/>
    <mergeCell ref="I46:L46"/>
    <mergeCell ref="M46:P46"/>
    <mergeCell ref="Q46:T46"/>
    <mergeCell ref="A52:Y52"/>
    <mergeCell ref="I53:L53"/>
    <mergeCell ref="M53:P53"/>
    <mergeCell ref="Q53:T53"/>
    <mergeCell ref="A31:Y31"/>
    <mergeCell ref="I32:L32"/>
    <mergeCell ref="M32:P32"/>
    <mergeCell ref="Q32:T32"/>
    <mergeCell ref="A38:Y38"/>
    <mergeCell ref="I39:L39"/>
    <mergeCell ref="M39:P39"/>
    <mergeCell ref="Q39:T39"/>
    <mergeCell ref="A17:Y17"/>
    <mergeCell ref="I18:L18"/>
    <mergeCell ref="M18:P18"/>
    <mergeCell ref="Q18:T18"/>
    <mergeCell ref="A24:Y24"/>
    <mergeCell ref="I25:L25"/>
    <mergeCell ref="M25:P25"/>
    <mergeCell ref="Q25:T25"/>
    <mergeCell ref="A3:Y3"/>
    <mergeCell ref="I4:L4"/>
    <mergeCell ref="M4:P4"/>
    <mergeCell ref="Q4:T4"/>
    <mergeCell ref="A10:Y10"/>
    <mergeCell ref="I11:L11"/>
    <mergeCell ref="M11:P11"/>
    <mergeCell ref="Q11:T11"/>
  </mergeCells>
  <printOptions horizontalCentered="1"/>
  <pageMargins left="0.39370078740157483" right="0.39370078740157483" top="0.39370078740157483" bottom="0.59055118110236227" header="0.31496062992125984" footer="0.31496062992125984"/>
  <pageSetup paperSize="9" fitToHeight="25" orientation="landscape" horizontalDpi="4294967293" verticalDpi="4294967293" r:id="rId1"/>
  <headerFooter alignWithMargins="0">
    <oddFooter>&amp;R&amp;F&amp;D&amp;T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Button 1">
              <controlPr defaultSize="0" print="0" autoFill="0" autoLine="0" autoPict="0" macro="[0]!Sheet2pdf">
                <anchor>
                  <from>
                    <xdr:col>89</xdr:col>
                    <xdr:colOff>175260</xdr:colOff>
                    <xdr:row>7</xdr:row>
                    <xdr:rowOff>106680</xdr:rowOff>
                  </from>
                  <to>
                    <xdr:col>90</xdr:col>
                    <xdr:colOff>556260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Button 2">
              <controlPr defaultSize="0" print="0" autoFill="0" autoLine="0" autoPict="0" macro="[0]!SyncRR">
                <anchor>
                  <from>
                    <xdr:col>89</xdr:col>
                    <xdr:colOff>571500</xdr:colOff>
                    <xdr:row>9</xdr:row>
                    <xdr:rowOff>114300</xdr:rowOff>
                  </from>
                  <to>
                    <xdr:col>90</xdr:col>
                    <xdr:colOff>563880</xdr:colOff>
                    <xdr:row>11</xdr:row>
                    <xdr:rowOff>60960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Girls</vt:lpstr>
      <vt:lpstr>Girls!Print_Titles</vt:lpstr>
    </vt:vector>
  </TitlesOfParts>
  <Company>Toshiba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momou</dc:creator>
  <cp:lastModifiedBy>momou</cp:lastModifiedBy>
  <dcterms:created xsi:type="dcterms:W3CDTF">2017-06-11T09:37:26Z</dcterms:created>
  <dcterms:modified xsi:type="dcterms:W3CDTF">2017-06-11T09:37:36Z</dcterms:modified>
</cp:coreProperties>
</file>